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/>
  <mc:AlternateContent xmlns:mc="http://schemas.openxmlformats.org/markup-compatibility/2006">
    <mc:Choice Requires="x15">
      <x15ac:absPath xmlns:x15ac="http://schemas.microsoft.com/office/spreadsheetml/2010/11/ac" url="\\10.18.2.11\長寿社会課\R08\B_調整・長寿社会推進チーム\B-16_老人月間・老人の日記念事業関係\B-16-0002_老人月間\01_高齢化率等調査\03_公表\美の国HP用\"/>
    </mc:Choice>
  </mc:AlternateContent>
  <xr:revisionPtr revIDLastSave="0" documentId="13_ncr:1_{19E4BBB8-ABD8-4CC1-965C-6DF1ADED3EBE}" xr6:coauthVersionLast="47" xr6:coauthVersionMax="47" xr10:uidLastSave="{00000000-0000-0000-0000-000000000000}"/>
  <bookViews>
    <workbookView xWindow="-110" yWindow="-110" windowWidth="19420" windowHeight="11500" tabRatio="843" xr2:uid="{00000000-000D-0000-FFFF-FFFF00000000}"/>
  </bookViews>
  <sheets>
    <sheet name="表紙" sheetId="28" r:id="rId1"/>
    <sheet name="表1-1" sheetId="23" r:id="rId2"/>
    <sheet name="表1-2" sheetId="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_xlnm._FilterDatabase" localSheetId="2" hidden="1">'表1-2'!$A$7:$J$39</definedName>
    <definedName name="_xlnm._FilterDatabase" localSheetId="3" hidden="1">'表1-3'!$A$6:$E$31</definedName>
    <definedName name="_xlnm.Print_Area" localSheetId="1">'表1-1'!$A$1:$J$44</definedName>
    <definedName name="_xlnm.Print_Area" localSheetId="2">'表1-2'!$A$1:$J$42</definedName>
    <definedName name="_xlnm.Print_Area" localSheetId="3">'表1-3'!$A$1:$E$36</definedName>
    <definedName name="_xlnm.Print_Area" localSheetId="4">'表1-4'!$A$1:$T$40</definedName>
    <definedName name="_xlnm.Print_Area" localSheetId="5">'表2-1'!$A$1:$I$17</definedName>
    <definedName name="_xlnm.Print_Area" localSheetId="6">'表2-2'!$A$1:$H$64</definedName>
    <definedName name="_xlnm.Print_Area" localSheetId="8">'表3-2'!$A$1:$J$44</definedName>
    <definedName name="_xlnm.Print_Area" localSheetId="9">'表3-3'!$A$1:$J$44</definedName>
    <definedName name="_xlnm.Print_Area" localSheetId="10">'表3-4'!$A$1:$J$44</definedName>
    <definedName name="_xlnm.Print_Area" localSheetId="11">'表3-5'!$A$1:$J$42</definedName>
    <definedName name="_xlnm.Print_Area" localSheetId="12">'表4-1'!$A$1:$G$24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2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4" l="1"/>
  <c r="C11" i="34"/>
  <c r="G11" i="34" s="1"/>
  <c r="I11" i="34"/>
  <c r="I22" i="24" l="1"/>
  <c r="F13" i="34"/>
  <c r="F14" i="34" s="1"/>
  <c r="G29" i="23"/>
  <c r="E14" i="3"/>
  <c r="D14" i="3"/>
  <c r="C14" i="3"/>
  <c r="B14" i="3"/>
  <c r="D13" i="3"/>
  <c r="C13" i="3"/>
  <c r="B13" i="3"/>
  <c r="E12" i="3"/>
  <c r="D12" i="3"/>
  <c r="C12" i="3"/>
  <c r="B12" i="3"/>
  <c r="E11" i="3"/>
  <c r="D11" i="3"/>
  <c r="C11" i="3"/>
  <c r="B11" i="3"/>
  <c r="E10" i="3"/>
  <c r="D10" i="3"/>
  <c r="C10" i="3"/>
  <c r="B10" i="3"/>
  <c r="E9" i="3"/>
  <c r="D9" i="3"/>
  <c r="C9" i="3"/>
  <c r="B9" i="3"/>
  <c r="E8" i="3"/>
  <c r="D8" i="3"/>
  <c r="C8" i="3"/>
  <c r="B8" i="3"/>
  <c r="E7" i="3"/>
  <c r="D7" i="3"/>
  <c r="C7" i="3"/>
  <c r="B7" i="3"/>
  <c r="E6" i="3"/>
  <c r="D6" i="3"/>
  <c r="C6" i="3"/>
  <c r="B6" i="3"/>
  <c r="E5" i="3"/>
  <c r="D5" i="3"/>
  <c r="C5" i="3"/>
  <c r="B5" i="3"/>
  <c r="E4" i="3"/>
  <c r="D4" i="3"/>
  <c r="C4" i="3"/>
  <c r="B4" i="3"/>
  <c r="E3" i="3"/>
  <c r="D3" i="3"/>
  <c r="C3" i="3"/>
  <c r="B3" i="3"/>
  <c r="C17" i="36"/>
  <c r="C16" i="36"/>
  <c r="E15" i="36"/>
  <c r="D15" i="36"/>
  <c r="C15" i="36"/>
  <c r="B8" i="36"/>
  <c r="A1" i="36"/>
  <c r="I40" i="40"/>
  <c r="F40" i="40"/>
  <c r="C40" i="40" s="1"/>
  <c r="I39" i="40"/>
  <c r="F39" i="40"/>
  <c r="I38" i="40"/>
  <c r="F38" i="40"/>
  <c r="C38" i="40" s="1"/>
  <c r="I36" i="40"/>
  <c r="I35" i="40" s="1"/>
  <c r="F36" i="40"/>
  <c r="F35" i="40"/>
  <c r="I34" i="40"/>
  <c r="F34" i="40"/>
  <c r="I33" i="40"/>
  <c r="F33" i="40"/>
  <c r="I32" i="40"/>
  <c r="F32" i="40"/>
  <c r="I30" i="40"/>
  <c r="F30" i="40"/>
  <c r="I29" i="40"/>
  <c r="F29" i="40"/>
  <c r="I27" i="40"/>
  <c r="F27" i="40"/>
  <c r="I26" i="40"/>
  <c r="F26" i="40"/>
  <c r="I25" i="40"/>
  <c r="F25" i="40"/>
  <c r="C25" i="40" s="1"/>
  <c r="I24" i="40"/>
  <c r="F24" i="40"/>
  <c r="I23" i="40"/>
  <c r="F23" i="40"/>
  <c r="I22" i="40"/>
  <c r="F22" i="40"/>
  <c r="I21" i="40"/>
  <c r="F21" i="40"/>
  <c r="I19" i="40"/>
  <c r="F19" i="40"/>
  <c r="I18" i="40"/>
  <c r="F18" i="40"/>
  <c r="C18" i="40" s="1"/>
  <c r="I17" i="40"/>
  <c r="F17" i="40"/>
  <c r="I16" i="40"/>
  <c r="F16" i="40"/>
  <c r="I14" i="40"/>
  <c r="F14" i="40"/>
  <c r="I13" i="40"/>
  <c r="F13" i="40"/>
  <c r="I11" i="40"/>
  <c r="F11" i="40"/>
  <c r="I10" i="40"/>
  <c r="F10" i="40"/>
  <c r="I9" i="40"/>
  <c r="F9" i="40"/>
  <c r="J2" i="40"/>
  <c r="A1" i="40"/>
  <c r="I40" i="37"/>
  <c r="H40" i="37"/>
  <c r="F40" i="37"/>
  <c r="I39" i="37"/>
  <c r="H39" i="37"/>
  <c r="F39" i="37"/>
  <c r="I37" i="37"/>
  <c r="I36" i="37" s="1"/>
  <c r="H37" i="37"/>
  <c r="H36" i="37" s="1"/>
  <c r="F37" i="37"/>
  <c r="I35" i="37"/>
  <c r="H35" i="37"/>
  <c r="F35" i="37"/>
  <c r="I34" i="37"/>
  <c r="H34" i="37"/>
  <c r="F34" i="37"/>
  <c r="I33" i="37"/>
  <c r="H33" i="37"/>
  <c r="F33" i="37"/>
  <c r="I32" i="37"/>
  <c r="H32" i="37"/>
  <c r="F32" i="37"/>
  <c r="I30" i="37"/>
  <c r="H30" i="37"/>
  <c r="F30" i="37"/>
  <c r="I29" i="37"/>
  <c r="H29" i="37"/>
  <c r="F29" i="37"/>
  <c r="I28" i="37"/>
  <c r="H28" i="37"/>
  <c r="F28" i="37"/>
  <c r="I26" i="37"/>
  <c r="H26" i="37"/>
  <c r="H25" i="37" s="1"/>
  <c r="F26" i="37"/>
  <c r="F25" i="37" s="1"/>
  <c r="I24" i="37"/>
  <c r="I23" i="37" s="1"/>
  <c r="H24" i="37"/>
  <c r="H23" i="37" s="1"/>
  <c r="F24" i="37"/>
  <c r="F23" i="37" s="1"/>
  <c r="I22" i="37"/>
  <c r="H22" i="37"/>
  <c r="F22" i="37"/>
  <c r="C22" i="37" s="1"/>
  <c r="I21" i="37"/>
  <c r="H21" i="37"/>
  <c r="F21" i="37"/>
  <c r="I20" i="37"/>
  <c r="H20" i="37"/>
  <c r="F20" i="37"/>
  <c r="I19" i="37"/>
  <c r="H19" i="37"/>
  <c r="F19" i="37"/>
  <c r="I18" i="37"/>
  <c r="H18" i="37"/>
  <c r="F18" i="37"/>
  <c r="I17" i="37"/>
  <c r="H17" i="37"/>
  <c r="F17" i="37"/>
  <c r="I16" i="37"/>
  <c r="H16" i="37"/>
  <c r="F16" i="37"/>
  <c r="I15" i="37"/>
  <c r="H15" i="37"/>
  <c r="F15" i="37"/>
  <c r="I14" i="37"/>
  <c r="H14" i="37"/>
  <c r="F14" i="37"/>
  <c r="C14" i="37" s="1"/>
  <c r="I13" i="37"/>
  <c r="H13" i="37"/>
  <c r="F13" i="37"/>
  <c r="I12" i="37"/>
  <c r="H12" i="37"/>
  <c r="F12" i="37"/>
  <c r="I11" i="37"/>
  <c r="H11" i="37"/>
  <c r="F11" i="37"/>
  <c r="I10" i="37"/>
  <c r="H10" i="37"/>
  <c r="F10" i="37"/>
  <c r="C10" i="37" s="1"/>
  <c r="J2" i="37"/>
  <c r="A1" i="37"/>
  <c r="I40" i="24"/>
  <c r="H40" i="40" s="1"/>
  <c r="F40" i="24"/>
  <c r="E40" i="24"/>
  <c r="D40" i="24"/>
  <c r="B40" i="24"/>
  <c r="I39" i="24"/>
  <c r="F39" i="24"/>
  <c r="E39" i="24"/>
  <c r="D39" i="24"/>
  <c r="B39" i="24"/>
  <c r="J38" i="24"/>
  <c r="H38" i="24"/>
  <c r="I37" i="24"/>
  <c r="H34" i="40" s="1"/>
  <c r="F37" i="24"/>
  <c r="F36" i="24" s="1"/>
  <c r="E37" i="24"/>
  <c r="D37" i="24"/>
  <c r="B37" i="24"/>
  <c r="B36" i="24" s="1"/>
  <c r="J36" i="24"/>
  <c r="H36" i="24"/>
  <c r="I35" i="24"/>
  <c r="H27" i="40" s="1"/>
  <c r="F35" i="24"/>
  <c r="E35" i="24"/>
  <c r="D35" i="24"/>
  <c r="B35" i="24"/>
  <c r="I34" i="24"/>
  <c r="H26" i="40" s="1"/>
  <c r="F34" i="24"/>
  <c r="E34" i="24"/>
  <c r="D34" i="24"/>
  <c r="B34" i="24"/>
  <c r="I33" i="24"/>
  <c r="F33" i="24"/>
  <c r="E33" i="24"/>
  <c r="D33" i="24"/>
  <c r="B33" i="24"/>
  <c r="I32" i="24"/>
  <c r="H24" i="40" s="1"/>
  <c r="F32" i="24"/>
  <c r="E32" i="24"/>
  <c r="D32" i="24"/>
  <c r="B32" i="24"/>
  <c r="J31" i="24"/>
  <c r="H31" i="24"/>
  <c r="I30" i="24"/>
  <c r="H19" i="40" s="1"/>
  <c r="F30" i="24"/>
  <c r="E30" i="24"/>
  <c r="D30" i="24"/>
  <c r="B30" i="24"/>
  <c r="I29" i="24"/>
  <c r="H18" i="40" s="1"/>
  <c r="F29" i="24"/>
  <c r="E29" i="24"/>
  <c r="D29" i="24"/>
  <c r="B29" i="24"/>
  <c r="I28" i="24"/>
  <c r="F28" i="24"/>
  <c r="E28" i="24"/>
  <c r="D28" i="24"/>
  <c r="B28" i="24"/>
  <c r="J27" i="24"/>
  <c r="H27" i="24"/>
  <c r="I26" i="24"/>
  <c r="H14" i="40" s="1"/>
  <c r="F26" i="24"/>
  <c r="F25" i="24" s="1"/>
  <c r="E26" i="24"/>
  <c r="E25" i="24" s="1"/>
  <c r="D26" i="24"/>
  <c r="B26" i="24"/>
  <c r="B25" i="24" s="1"/>
  <c r="J25" i="24"/>
  <c r="H25" i="24"/>
  <c r="I24" i="24"/>
  <c r="I23" i="24" s="1"/>
  <c r="F24" i="24"/>
  <c r="E24" i="24"/>
  <c r="E23" i="24" s="1"/>
  <c r="D24" i="24"/>
  <c r="B24" i="24"/>
  <c r="B23" i="24" s="1"/>
  <c r="J23" i="24"/>
  <c r="H23" i="24"/>
  <c r="H33" i="40"/>
  <c r="F22" i="24"/>
  <c r="E22" i="24"/>
  <c r="D22" i="24"/>
  <c r="B22" i="24"/>
  <c r="I21" i="24"/>
  <c r="H30" i="40" s="1"/>
  <c r="F21" i="24"/>
  <c r="E21" i="24"/>
  <c r="B21" i="24"/>
  <c r="I20" i="24"/>
  <c r="H13" i="40" s="1"/>
  <c r="F20" i="24"/>
  <c r="E20" i="24"/>
  <c r="D20" i="24"/>
  <c r="B20" i="24"/>
  <c r="I19" i="24"/>
  <c r="H32" i="40" s="1"/>
  <c r="F19" i="24"/>
  <c r="E19" i="24"/>
  <c r="D19" i="24"/>
  <c r="B19" i="24"/>
  <c r="I18" i="24"/>
  <c r="H23" i="40" s="1"/>
  <c r="F18" i="24"/>
  <c r="E18" i="24"/>
  <c r="D18" i="24"/>
  <c r="B18" i="24"/>
  <c r="I17" i="24"/>
  <c r="H29" i="40" s="1"/>
  <c r="F17" i="24"/>
  <c r="E17" i="24"/>
  <c r="G17" i="24" s="1"/>
  <c r="D17" i="24"/>
  <c r="B17" i="24"/>
  <c r="I16" i="24"/>
  <c r="H10" i="40" s="1"/>
  <c r="F16" i="24"/>
  <c r="E16" i="24"/>
  <c r="D16" i="24"/>
  <c r="B16" i="24"/>
  <c r="I15" i="24"/>
  <c r="H38" i="40" s="1"/>
  <c r="F15" i="24"/>
  <c r="E15" i="24"/>
  <c r="D15" i="24"/>
  <c r="B15" i="24"/>
  <c r="I14" i="24"/>
  <c r="H22" i="40" s="1"/>
  <c r="F14" i="24"/>
  <c r="E14" i="24"/>
  <c r="D14" i="24"/>
  <c r="B14" i="24"/>
  <c r="I13" i="24"/>
  <c r="H9" i="40" s="1"/>
  <c r="F13" i="24"/>
  <c r="D13" i="24"/>
  <c r="B13" i="24"/>
  <c r="I12" i="24"/>
  <c r="H36" i="40" s="1"/>
  <c r="H35" i="40" s="1"/>
  <c r="F12" i="24"/>
  <c r="E12" i="24"/>
  <c r="G12" i="24" s="1"/>
  <c r="D12" i="24"/>
  <c r="B12" i="24"/>
  <c r="I11" i="24"/>
  <c r="H16" i="40" s="1"/>
  <c r="F11" i="24"/>
  <c r="E11" i="24"/>
  <c r="D11" i="24"/>
  <c r="B11" i="24"/>
  <c r="I10" i="24"/>
  <c r="F10" i="24"/>
  <c r="E10" i="24"/>
  <c r="D10" i="24"/>
  <c r="B10" i="24"/>
  <c r="J8" i="24"/>
  <c r="H8" i="24"/>
  <c r="J2" i="24"/>
  <c r="A1" i="24"/>
  <c r="I40" i="39"/>
  <c r="F40" i="39"/>
  <c r="E40" i="39"/>
  <c r="B40" i="39"/>
  <c r="I39" i="39"/>
  <c r="F39" i="39"/>
  <c r="E39" i="39"/>
  <c r="B39" i="39"/>
  <c r="I38" i="39"/>
  <c r="F38" i="39"/>
  <c r="E38" i="39"/>
  <c r="B38" i="39"/>
  <c r="I36" i="39"/>
  <c r="F36" i="39"/>
  <c r="E36" i="39"/>
  <c r="E35" i="39" s="1"/>
  <c r="B36" i="39"/>
  <c r="B35" i="39" s="1"/>
  <c r="I35" i="39"/>
  <c r="I34" i="39"/>
  <c r="F34" i="39"/>
  <c r="E34" i="39"/>
  <c r="B34" i="39"/>
  <c r="I33" i="39"/>
  <c r="F33" i="39"/>
  <c r="E33" i="39"/>
  <c r="B33" i="39"/>
  <c r="I32" i="39"/>
  <c r="F32" i="39"/>
  <c r="E32" i="39"/>
  <c r="B32" i="39"/>
  <c r="I30" i="39"/>
  <c r="F30" i="39"/>
  <c r="E30" i="39"/>
  <c r="B30" i="39"/>
  <c r="I29" i="39"/>
  <c r="F29" i="39"/>
  <c r="E29" i="39"/>
  <c r="B29" i="39"/>
  <c r="I27" i="39"/>
  <c r="F27" i="39"/>
  <c r="E27" i="39"/>
  <c r="B27" i="39"/>
  <c r="I26" i="39"/>
  <c r="F26" i="39"/>
  <c r="E26" i="39"/>
  <c r="B26" i="39"/>
  <c r="I25" i="39"/>
  <c r="F25" i="39"/>
  <c r="E25" i="39"/>
  <c r="G25" i="39" s="1"/>
  <c r="B25" i="39"/>
  <c r="I24" i="39"/>
  <c r="F24" i="39"/>
  <c r="E24" i="39"/>
  <c r="G24" i="39" s="1"/>
  <c r="B24" i="39"/>
  <c r="I23" i="39"/>
  <c r="F23" i="39"/>
  <c r="E23" i="39"/>
  <c r="B23" i="39"/>
  <c r="I22" i="39"/>
  <c r="F22" i="39"/>
  <c r="E22" i="39"/>
  <c r="B22" i="39"/>
  <c r="I21" i="39"/>
  <c r="F21" i="39"/>
  <c r="E21" i="39"/>
  <c r="B21" i="39"/>
  <c r="I19" i="39"/>
  <c r="F19" i="39"/>
  <c r="E19" i="39"/>
  <c r="B19" i="39"/>
  <c r="I18" i="39"/>
  <c r="F18" i="39"/>
  <c r="E18" i="39"/>
  <c r="G18" i="39" s="1"/>
  <c r="B18" i="39"/>
  <c r="I17" i="39"/>
  <c r="F17" i="39"/>
  <c r="E17" i="39"/>
  <c r="B17" i="39"/>
  <c r="I16" i="39"/>
  <c r="F16" i="39"/>
  <c r="E16" i="39"/>
  <c r="G16" i="39" s="1"/>
  <c r="B16" i="39"/>
  <c r="I14" i="39"/>
  <c r="F14" i="39"/>
  <c r="E14" i="39"/>
  <c r="B14" i="39"/>
  <c r="I13" i="39"/>
  <c r="F13" i="39"/>
  <c r="E13" i="39"/>
  <c r="B13" i="39"/>
  <c r="I11" i="39"/>
  <c r="F11" i="39"/>
  <c r="E11" i="39"/>
  <c r="B11" i="39"/>
  <c r="I10" i="39"/>
  <c r="F10" i="39"/>
  <c r="E10" i="39"/>
  <c r="B10" i="39"/>
  <c r="I9" i="39"/>
  <c r="F9" i="39"/>
  <c r="B9" i="39"/>
  <c r="J2" i="39"/>
  <c r="A1" i="39"/>
  <c r="J40" i="30"/>
  <c r="G40" i="30"/>
  <c r="E40" i="37" s="1"/>
  <c r="J39" i="30"/>
  <c r="G39" i="30"/>
  <c r="I38" i="30"/>
  <c r="J38" i="30" s="1"/>
  <c r="F38" i="30"/>
  <c r="E38" i="30"/>
  <c r="J37" i="30"/>
  <c r="G37" i="30"/>
  <c r="G36" i="30" s="1"/>
  <c r="H36" i="30" s="1"/>
  <c r="I36" i="30"/>
  <c r="J36" i="30" s="1"/>
  <c r="F36" i="30"/>
  <c r="E36" i="30"/>
  <c r="J35" i="30"/>
  <c r="G35" i="30"/>
  <c r="E35" i="37" s="1"/>
  <c r="J34" i="30"/>
  <c r="G34" i="30"/>
  <c r="H34" i="30" s="1"/>
  <c r="J33" i="30"/>
  <c r="G33" i="30"/>
  <c r="J32" i="30"/>
  <c r="G32" i="30"/>
  <c r="H32" i="30" s="1"/>
  <c r="I31" i="30"/>
  <c r="J31" i="30" s="1"/>
  <c r="F31" i="30"/>
  <c r="E31" i="30"/>
  <c r="J30" i="30"/>
  <c r="G30" i="30"/>
  <c r="H30" i="30" s="1"/>
  <c r="J29" i="30"/>
  <c r="G29" i="30"/>
  <c r="E29" i="37" s="1"/>
  <c r="J28" i="30"/>
  <c r="G28" i="30"/>
  <c r="C28" i="30" s="1"/>
  <c r="D28" i="30" s="1"/>
  <c r="I27" i="30"/>
  <c r="J27" i="30" s="1"/>
  <c r="F27" i="30"/>
  <c r="E27" i="30"/>
  <c r="J26" i="30"/>
  <c r="G26" i="30"/>
  <c r="G25" i="30" s="1"/>
  <c r="H25" i="30" s="1"/>
  <c r="I25" i="30"/>
  <c r="J25" i="30" s="1"/>
  <c r="F25" i="30"/>
  <c r="E25" i="30"/>
  <c r="J24" i="30"/>
  <c r="G24" i="30"/>
  <c r="H24" i="30" s="1"/>
  <c r="C24" i="30"/>
  <c r="D24" i="30" s="1"/>
  <c r="I23" i="30"/>
  <c r="F23" i="30"/>
  <c r="E23" i="30"/>
  <c r="J22" i="30"/>
  <c r="G22" i="30"/>
  <c r="E22" i="37" s="1"/>
  <c r="C22" i="30"/>
  <c r="D22" i="30" s="1"/>
  <c r="J21" i="30"/>
  <c r="G21" i="30"/>
  <c r="C21" i="30"/>
  <c r="D21" i="30" s="1"/>
  <c r="J20" i="30"/>
  <c r="G20" i="30"/>
  <c r="E20" i="37" s="1"/>
  <c r="C20" i="30"/>
  <c r="D20" i="30" s="1"/>
  <c r="J19" i="30"/>
  <c r="G19" i="30"/>
  <c r="E19" i="37" s="1"/>
  <c r="C19" i="30"/>
  <c r="D19" i="30" s="1"/>
  <c r="J18" i="30"/>
  <c r="G18" i="30"/>
  <c r="H18" i="30" s="1"/>
  <c r="C18" i="30"/>
  <c r="D18" i="30" s="1"/>
  <c r="J17" i="30"/>
  <c r="G17" i="30"/>
  <c r="C17" i="30"/>
  <c r="D17" i="30" s="1"/>
  <c r="J16" i="30"/>
  <c r="G16" i="30"/>
  <c r="E16" i="37" s="1"/>
  <c r="C16" i="30"/>
  <c r="D16" i="30" s="1"/>
  <c r="J15" i="30"/>
  <c r="G15" i="30"/>
  <c r="H15" i="30" s="1"/>
  <c r="C15" i="30"/>
  <c r="J14" i="30"/>
  <c r="G14" i="30"/>
  <c r="H14" i="30" s="1"/>
  <c r="C14" i="30"/>
  <c r="D14" i="30" s="1"/>
  <c r="J13" i="30"/>
  <c r="J12" i="30"/>
  <c r="G12" i="30"/>
  <c r="E12" i="37" s="1"/>
  <c r="C12" i="30"/>
  <c r="D12" i="30" s="1"/>
  <c r="J11" i="30"/>
  <c r="G11" i="30"/>
  <c r="H11" i="30" s="1"/>
  <c r="C11" i="30"/>
  <c r="D11" i="30" s="1"/>
  <c r="J10" i="30"/>
  <c r="G10" i="30"/>
  <c r="C10" i="30"/>
  <c r="D10" i="30" s="1"/>
  <c r="I8" i="30"/>
  <c r="J8" i="30" s="1"/>
  <c r="F8" i="30"/>
  <c r="J2" i="30"/>
  <c r="H50" i="35"/>
  <c r="F50" i="35"/>
  <c r="D50" i="35"/>
  <c r="H13" i="34"/>
  <c r="C12" i="34"/>
  <c r="E2" i="32"/>
  <c r="A1" i="32"/>
  <c r="F39" i="1"/>
  <c r="E39" i="1"/>
  <c r="C39" i="1"/>
  <c r="B39" i="1"/>
  <c r="F38" i="1"/>
  <c r="E38" i="1"/>
  <c r="C38" i="1"/>
  <c r="B38" i="1"/>
  <c r="F37" i="1"/>
  <c r="E37" i="1"/>
  <c r="C37" i="1"/>
  <c r="B37" i="1"/>
  <c r="F35" i="1"/>
  <c r="F34" i="1" s="1"/>
  <c r="E35" i="1"/>
  <c r="C35" i="1"/>
  <c r="C34" i="1" s="1"/>
  <c r="B35" i="1"/>
  <c r="F33" i="1"/>
  <c r="E33" i="1"/>
  <c r="G33" i="1" s="1"/>
  <c r="D22" i="32" s="1"/>
  <c r="C33" i="1"/>
  <c r="B33" i="1"/>
  <c r="E32" i="1"/>
  <c r="C32" i="1"/>
  <c r="B32" i="1"/>
  <c r="F31" i="1"/>
  <c r="E31" i="1"/>
  <c r="C31" i="1"/>
  <c r="B31" i="1"/>
  <c r="E29" i="1"/>
  <c r="C29" i="1"/>
  <c r="B29" i="1"/>
  <c r="F28" i="1"/>
  <c r="E28" i="1"/>
  <c r="C28" i="1"/>
  <c r="B28" i="1"/>
  <c r="F26" i="1"/>
  <c r="E26" i="1"/>
  <c r="C26" i="1"/>
  <c r="B26" i="1"/>
  <c r="F25" i="1"/>
  <c r="E25" i="1"/>
  <c r="C25" i="1"/>
  <c r="B25" i="1"/>
  <c r="D25" i="1" s="1"/>
  <c r="F24" i="1"/>
  <c r="E24" i="1"/>
  <c r="C24" i="1"/>
  <c r="B24" i="1"/>
  <c r="F23" i="1"/>
  <c r="E23" i="1"/>
  <c r="C23" i="1"/>
  <c r="B23" i="1"/>
  <c r="F22" i="1"/>
  <c r="E22" i="1"/>
  <c r="C22" i="1"/>
  <c r="I22" i="1" s="1"/>
  <c r="B22" i="1"/>
  <c r="F21" i="1"/>
  <c r="E21" i="1"/>
  <c r="C21" i="1"/>
  <c r="B21" i="1"/>
  <c r="F20" i="1"/>
  <c r="E20" i="1"/>
  <c r="C20" i="1"/>
  <c r="B20" i="1"/>
  <c r="F18" i="1"/>
  <c r="E18" i="1"/>
  <c r="C18" i="1"/>
  <c r="B18" i="1"/>
  <c r="F17" i="1"/>
  <c r="E17" i="1"/>
  <c r="C17" i="1"/>
  <c r="B17" i="1"/>
  <c r="F16" i="1"/>
  <c r="E16" i="1"/>
  <c r="C16" i="1"/>
  <c r="B16" i="1"/>
  <c r="D16" i="1" s="1"/>
  <c r="F15" i="1"/>
  <c r="E15" i="1"/>
  <c r="C15" i="1"/>
  <c r="B15" i="1"/>
  <c r="F13" i="1"/>
  <c r="E13" i="1"/>
  <c r="C13" i="1"/>
  <c r="B13" i="1"/>
  <c r="F12" i="1"/>
  <c r="E12" i="1"/>
  <c r="C12" i="1"/>
  <c r="B12" i="1"/>
  <c r="H12" i="1" s="1"/>
  <c r="F10" i="1"/>
  <c r="E10" i="1"/>
  <c r="C10" i="1"/>
  <c r="B10" i="1"/>
  <c r="F9" i="1"/>
  <c r="E9" i="1"/>
  <c r="C9" i="1"/>
  <c r="B9" i="1"/>
  <c r="F8" i="1"/>
  <c r="E8" i="1"/>
  <c r="C8" i="1"/>
  <c r="B8" i="1"/>
  <c r="C6" i="1"/>
  <c r="B6" i="1"/>
  <c r="J2" i="1"/>
  <c r="A1" i="1"/>
  <c r="I39" i="23"/>
  <c r="H39" i="23"/>
  <c r="G39" i="23"/>
  <c r="D39" i="23"/>
  <c r="C25" i="32" s="1"/>
  <c r="I38" i="23"/>
  <c r="H38" i="23"/>
  <c r="G38" i="23"/>
  <c r="D38" i="23"/>
  <c r="C17" i="32" s="1"/>
  <c r="F37" i="23"/>
  <c r="I37" i="23" s="1"/>
  <c r="E37" i="23"/>
  <c r="H37" i="23" s="1"/>
  <c r="D37" i="23"/>
  <c r="I36" i="23"/>
  <c r="H36" i="23"/>
  <c r="G36" i="23"/>
  <c r="D36" i="23"/>
  <c r="C22" i="32" s="1"/>
  <c r="F35" i="23"/>
  <c r="I35" i="23" s="1"/>
  <c r="E35" i="23"/>
  <c r="H35" i="23" s="1"/>
  <c r="D35" i="23"/>
  <c r="I34" i="23"/>
  <c r="H34" i="23"/>
  <c r="G34" i="23"/>
  <c r="D34" i="23"/>
  <c r="J34" i="23" s="1"/>
  <c r="E30" i="32" s="1"/>
  <c r="I33" i="23"/>
  <c r="H33" i="23"/>
  <c r="G33" i="23"/>
  <c r="D33" i="23"/>
  <c r="C18" i="32" s="1"/>
  <c r="I32" i="23"/>
  <c r="H32" i="23"/>
  <c r="G32" i="23"/>
  <c r="D32" i="23"/>
  <c r="C15" i="32" s="1"/>
  <c r="I31" i="23"/>
  <c r="H31" i="23"/>
  <c r="G31" i="23"/>
  <c r="D31" i="23"/>
  <c r="C11" i="32" s="1"/>
  <c r="F30" i="23"/>
  <c r="I30" i="23" s="1"/>
  <c r="E30" i="23"/>
  <c r="H30" i="23" s="1"/>
  <c r="D30" i="23"/>
  <c r="I29" i="23"/>
  <c r="H29" i="23"/>
  <c r="D29" i="23"/>
  <c r="C9" i="32" s="1"/>
  <c r="I28" i="23"/>
  <c r="H28" i="23"/>
  <c r="G28" i="23"/>
  <c r="D28" i="23"/>
  <c r="C12" i="32" s="1"/>
  <c r="I27" i="23"/>
  <c r="H27" i="23"/>
  <c r="G27" i="23"/>
  <c r="D27" i="23"/>
  <c r="C8" i="32" s="1"/>
  <c r="F26" i="23"/>
  <c r="I26" i="23" s="1"/>
  <c r="E26" i="23"/>
  <c r="H26" i="23" s="1"/>
  <c r="D26" i="23"/>
  <c r="I25" i="23"/>
  <c r="H25" i="23"/>
  <c r="G25" i="23"/>
  <c r="D25" i="23"/>
  <c r="C7" i="32" s="1"/>
  <c r="F24" i="23"/>
  <c r="I24" i="23" s="1"/>
  <c r="E24" i="23"/>
  <c r="H24" i="23" s="1"/>
  <c r="D24" i="23"/>
  <c r="I23" i="23"/>
  <c r="H23" i="23"/>
  <c r="G23" i="23"/>
  <c r="D23" i="23"/>
  <c r="C16" i="32" s="1"/>
  <c r="F22" i="23"/>
  <c r="E22" i="23"/>
  <c r="H22" i="23" s="1"/>
  <c r="D22" i="23"/>
  <c r="H21" i="23"/>
  <c r="D21" i="23"/>
  <c r="C14" i="32" s="1"/>
  <c r="H20" i="23"/>
  <c r="D20" i="23"/>
  <c r="C26" i="32" s="1"/>
  <c r="I19" i="23"/>
  <c r="H19" i="23"/>
  <c r="G19" i="23"/>
  <c r="D19" i="23"/>
  <c r="C13" i="32" s="1"/>
  <c r="I18" i="23"/>
  <c r="H18" i="23"/>
  <c r="G18" i="23"/>
  <c r="D18" i="23"/>
  <c r="C27" i="32" s="1"/>
  <c r="I17" i="23"/>
  <c r="H17" i="23"/>
  <c r="G17" i="23"/>
  <c r="D17" i="23"/>
  <c r="C29" i="32" s="1"/>
  <c r="I16" i="23"/>
  <c r="H16" i="23"/>
  <c r="G16" i="23"/>
  <c r="D16" i="23"/>
  <c r="C28" i="32" s="1"/>
  <c r="I15" i="23"/>
  <c r="H15" i="23"/>
  <c r="G15" i="23"/>
  <c r="D15" i="23"/>
  <c r="I14" i="23"/>
  <c r="H14" i="23"/>
  <c r="G14" i="23"/>
  <c r="D14" i="23"/>
  <c r="C19" i="32" s="1"/>
  <c r="I13" i="23"/>
  <c r="H13" i="23"/>
  <c r="G13" i="23"/>
  <c r="D13" i="23"/>
  <c r="C10" i="32" s="1"/>
  <c r="I12" i="23"/>
  <c r="H12" i="23"/>
  <c r="G12" i="23"/>
  <c r="D12" i="23"/>
  <c r="C24" i="32" s="1"/>
  <c r="I11" i="23"/>
  <c r="H11" i="23"/>
  <c r="G11" i="23"/>
  <c r="D11" i="23"/>
  <c r="C23" i="32" s="1"/>
  <c r="I10" i="23"/>
  <c r="H10" i="23"/>
  <c r="G10" i="23"/>
  <c r="D10" i="23"/>
  <c r="I9" i="23"/>
  <c r="H9" i="23"/>
  <c r="G9" i="23"/>
  <c r="D9" i="23"/>
  <c r="C31" i="32" s="1"/>
  <c r="E7" i="23"/>
  <c r="D6" i="23"/>
  <c r="D6" i="1" s="1"/>
  <c r="B12" i="37" l="1"/>
  <c r="C33" i="37"/>
  <c r="J21" i="37"/>
  <c r="G39" i="24"/>
  <c r="C18" i="36"/>
  <c r="D8" i="23"/>
  <c r="D26" i="1"/>
  <c r="D13" i="1"/>
  <c r="D20" i="1"/>
  <c r="G18" i="1"/>
  <c r="D9" i="32" s="1"/>
  <c r="C37" i="37"/>
  <c r="C36" i="37" s="1"/>
  <c r="I33" i="1"/>
  <c r="J33" i="37"/>
  <c r="J24" i="40"/>
  <c r="C17" i="37"/>
  <c r="J15" i="23"/>
  <c r="E20" i="32" s="1"/>
  <c r="C21" i="37"/>
  <c r="D31" i="24"/>
  <c r="J29" i="37"/>
  <c r="C28" i="37"/>
  <c r="C36" i="40"/>
  <c r="C35" i="40" s="1"/>
  <c r="H38" i="37"/>
  <c r="G30" i="24"/>
  <c r="C30" i="24" s="1"/>
  <c r="E28" i="39"/>
  <c r="G38" i="39"/>
  <c r="E38" i="40" s="1"/>
  <c r="G38" i="40" s="1"/>
  <c r="C14" i="24"/>
  <c r="C13" i="34"/>
  <c r="B53" i="35" s="1"/>
  <c r="G39" i="1"/>
  <c r="D25" i="32" s="1"/>
  <c r="H24" i="1"/>
  <c r="C30" i="32"/>
  <c r="I20" i="1"/>
  <c r="J40" i="37"/>
  <c r="C29" i="37"/>
  <c r="C26" i="37"/>
  <c r="C25" i="37" s="1"/>
  <c r="J20" i="37"/>
  <c r="C16" i="40"/>
  <c r="J27" i="40"/>
  <c r="J35" i="37"/>
  <c r="J14" i="40"/>
  <c r="C35" i="30"/>
  <c r="D35" i="30" s="1"/>
  <c r="G34" i="24"/>
  <c r="C34" i="24" s="1"/>
  <c r="I12" i="39"/>
  <c r="G20" i="24"/>
  <c r="J32" i="39"/>
  <c r="C22" i="39"/>
  <c r="B22" i="40" s="1"/>
  <c r="F27" i="24"/>
  <c r="C26" i="30"/>
  <c r="C25" i="30" s="1"/>
  <c r="D25" i="30" s="1"/>
  <c r="H27" i="37"/>
  <c r="G39" i="39"/>
  <c r="H39" i="39" s="1"/>
  <c r="E27" i="24"/>
  <c r="J33" i="39"/>
  <c r="B16" i="37"/>
  <c r="C29" i="39"/>
  <c r="D29" i="39" s="1"/>
  <c r="C19" i="24"/>
  <c r="G22" i="39"/>
  <c r="H22" i="39" s="1"/>
  <c r="G21" i="24"/>
  <c r="G10" i="24"/>
  <c r="J22" i="39"/>
  <c r="B15" i="39"/>
  <c r="J27" i="39"/>
  <c r="J18" i="39"/>
  <c r="C21" i="32"/>
  <c r="D7" i="23"/>
  <c r="D35" i="1"/>
  <c r="C6" i="32"/>
  <c r="G13" i="1"/>
  <c r="D7" i="32" s="1"/>
  <c r="D10" i="1"/>
  <c r="I26" i="1"/>
  <c r="G17" i="1"/>
  <c r="D12" i="32" s="1"/>
  <c r="H16" i="1"/>
  <c r="I13" i="1"/>
  <c r="C11" i="1"/>
  <c r="H10" i="1"/>
  <c r="D37" i="1"/>
  <c r="G9" i="1"/>
  <c r="D20" i="32" s="1"/>
  <c r="D21" i="1"/>
  <c r="J21" i="1" s="1"/>
  <c r="D15" i="1"/>
  <c r="D22" i="1"/>
  <c r="D29" i="1"/>
  <c r="B34" i="1"/>
  <c r="D34" i="1" s="1"/>
  <c r="C20" i="32"/>
  <c r="G12" i="34"/>
  <c r="J39" i="39"/>
  <c r="B37" i="39"/>
  <c r="B12" i="39"/>
  <c r="B28" i="39"/>
  <c r="J30" i="39"/>
  <c r="J10" i="39"/>
  <c r="B8" i="39"/>
  <c r="B8" i="24"/>
  <c r="B20" i="39"/>
  <c r="J38" i="23"/>
  <c r="E17" i="32" s="1"/>
  <c r="I24" i="1"/>
  <c r="J29" i="23"/>
  <c r="E9" i="32" s="1"/>
  <c r="C14" i="1"/>
  <c r="D17" i="1"/>
  <c r="I16" i="1"/>
  <c r="I10" i="1"/>
  <c r="H29" i="1"/>
  <c r="B27" i="1"/>
  <c r="D28" i="1"/>
  <c r="J11" i="23"/>
  <c r="E23" i="32" s="1"/>
  <c r="J9" i="23"/>
  <c r="E31" i="32" s="1"/>
  <c r="C30" i="37"/>
  <c r="D27" i="24"/>
  <c r="J30" i="37"/>
  <c r="G19" i="39"/>
  <c r="E19" i="40" s="1"/>
  <c r="G19" i="40" s="1"/>
  <c r="E14" i="37"/>
  <c r="B14" i="37" s="1"/>
  <c r="D14" i="37" s="1"/>
  <c r="I21" i="1"/>
  <c r="G21" i="1"/>
  <c r="D10" i="32" s="1"/>
  <c r="C14" i="40"/>
  <c r="F12" i="39"/>
  <c r="J25" i="23"/>
  <c r="E7" i="32" s="1"/>
  <c r="D38" i="24"/>
  <c r="F37" i="39"/>
  <c r="C23" i="30"/>
  <c r="D23" i="30" s="1"/>
  <c r="J23" i="23"/>
  <c r="E16" i="32" s="1"/>
  <c r="C21" i="24"/>
  <c r="G30" i="39"/>
  <c r="E30" i="40" s="1"/>
  <c r="G30" i="40" s="1"/>
  <c r="E27" i="1"/>
  <c r="H32" i="1"/>
  <c r="F29" i="1"/>
  <c r="F27" i="1" s="1"/>
  <c r="I20" i="23"/>
  <c r="F7" i="23"/>
  <c r="I7" i="23" s="1"/>
  <c r="G20" i="23"/>
  <c r="J20" i="23" s="1"/>
  <c r="E26" i="32" s="1"/>
  <c r="F32" i="1"/>
  <c r="G32" i="1" s="1"/>
  <c r="D14" i="32" s="1"/>
  <c r="G21" i="23"/>
  <c r="J21" i="23" s="1"/>
  <c r="E14" i="32" s="1"/>
  <c r="I21" i="23"/>
  <c r="I38" i="24"/>
  <c r="B40" i="37"/>
  <c r="G37" i="24"/>
  <c r="G36" i="24" s="1"/>
  <c r="J36" i="23"/>
  <c r="E22" i="32" s="1"/>
  <c r="H31" i="37"/>
  <c r="F31" i="24"/>
  <c r="J31" i="23"/>
  <c r="E11" i="32" s="1"/>
  <c r="H23" i="1"/>
  <c r="B29" i="37"/>
  <c r="G29" i="24"/>
  <c r="C29" i="24" s="1"/>
  <c r="I17" i="1"/>
  <c r="G17" i="39"/>
  <c r="E17" i="40" s="1"/>
  <c r="G17" i="40" s="1"/>
  <c r="J27" i="23"/>
  <c r="E8" i="32" s="1"/>
  <c r="I31" i="40"/>
  <c r="I12" i="40"/>
  <c r="B20" i="37"/>
  <c r="C13" i="39"/>
  <c r="B13" i="40" s="1"/>
  <c r="F31" i="39"/>
  <c r="J18" i="37"/>
  <c r="J17" i="37"/>
  <c r="I28" i="1"/>
  <c r="J16" i="23"/>
  <c r="E28" i="32" s="1"/>
  <c r="C10" i="39"/>
  <c r="B10" i="40" s="1"/>
  <c r="H9" i="1"/>
  <c r="J35" i="40"/>
  <c r="I8" i="37"/>
  <c r="G36" i="39"/>
  <c r="E36" i="40" s="1"/>
  <c r="I35" i="1"/>
  <c r="H8" i="37"/>
  <c r="F8" i="24"/>
  <c r="C16" i="24"/>
  <c r="G15" i="36"/>
  <c r="C40" i="37"/>
  <c r="F27" i="37"/>
  <c r="C24" i="37"/>
  <c r="C23" i="37" s="1"/>
  <c r="C12" i="37"/>
  <c r="D12" i="37" s="1"/>
  <c r="C16" i="37"/>
  <c r="C20" i="37"/>
  <c r="F37" i="40"/>
  <c r="C32" i="40"/>
  <c r="I37" i="40"/>
  <c r="C24" i="40"/>
  <c r="C26" i="40"/>
  <c r="J19" i="40"/>
  <c r="D25" i="24"/>
  <c r="J9" i="24"/>
  <c r="J7" i="24" s="1"/>
  <c r="D23" i="24"/>
  <c r="J23" i="40"/>
  <c r="C18" i="37"/>
  <c r="I28" i="40"/>
  <c r="D8" i="24"/>
  <c r="I15" i="40"/>
  <c r="C13" i="37"/>
  <c r="C19" i="37"/>
  <c r="J13" i="37"/>
  <c r="J16" i="37"/>
  <c r="C16" i="39"/>
  <c r="B16" i="40" s="1"/>
  <c r="E11" i="37"/>
  <c r="B11" i="37" s="1"/>
  <c r="J40" i="39"/>
  <c r="J34" i="39"/>
  <c r="B38" i="24"/>
  <c r="C40" i="30"/>
  <c r="D40" i="30" s="1"/>
  <c r="F38" i="24"/>
  <c r="G34" i="39"/>
  <c r="E34" i="40" s="1"/>
  <c r="G34" i="40" s="1"/>
  <c r="J39" i="37"/>
  <c r="C39" i="24"/>
  <c r="J37" i="37"/>
  <c r="I31" i="39"/>
  <c r="I36" i="24"/>
  <c r="J36" i="37"/>
  <c r="I31" i="24"/>
  <c r="B35" i="37"/>
  <c r="H25" i="40"/>
  <c r="J25" i="40" s="1"/>
  <c r="J25" i="39"/>
  <c r="C25" i="39"/>
  <c r="B25" i="40" s="1"/>
  <c r="D25" i="40" s="1"/>
  <c r="G33" i="24"/>
  <c r="C33" i="24" s="1"/>
  <c r="G26" i="39"/>
  <c r="C26" i="39" s="1"/>
  <c r="H35" i="30"/>
  <c r="E9" i="30"/>
  <c r="G27" i="39"/>
  <c r="E27" i="40" s="1"/>
  <c r="G27" i="40" s="1"/>
  <c r="G32" i="24"/>
  <c r="C32" i="24" s="1"/>
  <c r="E34" i="37"/>
  <c r="B34" i="37" s="1"/>
  <c r="C34" i="30"/>
  <c r="D34" i="30" s="1"/>
  <c r="G35" i="24"/>
  <c r="C35" i="24" s="1"/>
  <c r="J26" i="39"/>
  <c r="J24" i="39"/>
  <c r="J19" i="39"/>
  <c r="B27" i="24"/>
  <c r="J17" i="39"/>
  <c r="J14" i="39"/>
  <c r="G11" i="39"/>
  <c r="E11" i="40" s="1"/>
  <c r="G11" i="40" s="1"/>
  <c r="G26" i="24"/>
  <c r="G25" i="24" s="1"/>
  <c r="E26" i="37"/>
  <c r="B26" i="37" s="1"/>
  <c r="B25" i="37" s="1"/>
  <c r="H26" i="30"/>
  <c r="H29" i="30"/>
  <c r="G28" i="24"/>
  <c r="C28" i="24" s="1"/>
  <c r="F15" i="39"/>
  <c r="F9" i="30"/>
  <c r="F7" i="30" s="1"/>
  <c r="E17" i="36" s="1"/>
  <c r="F17" i="36" s="1"/>
  <c r="C29" i="30"/>
  <c r="D29" i="30" s="1"/>
  <c r="I25" i="24"/>
  <c r="I8" i="39"/>
  <c r="J24" i="37"/>
  <c r="J11" i="39"/>
  <c r="J35" i="39"/>
  <c r="J22" i="37"/>
  <c r="C33" i="39"/>
  <c r="B33" i="40" s="1"/>
  <c r="J11" i="37"/>
  <c r="J14" i="37"/>
  <c r="J32" i="40"/>
  <c r="J10" i="37"/>
  <c r="B19" i="37"/>
  <c r="C30" i="39"/>
  <c r="J15" i="37"/>
  <c r="I8" i="24"/>
  <c r="J16" i="39"/>
  <c r="B22" i="37"/>
  <c r="D22" i="37" s="1"/>
  <c r="J21" i="39"/>
  <c r="F28" i="39"/>
  <c r="F35" i="39"/>
  <c r="G16" i="24"/>
  <c r="E18" i="37"/>
  <c r="G10" i="39"/>
  <c r="E10" i="40" s="1"/>
  <c r="G10" i="40" s="1"/>
  <c r="G14" i="24"/>
  <c r="H19" i="30"/>
  <c r="E12" i="39"/>
  <c r="H16" i="30"/>
  <c r="C23" i="39"/>
  <c r="B23" i="40" s="1"/>
  <c r="C10" i="24"/>
  <c r="C36" i="39"/>
  <c r="C35" i="39" s="1"/>
  <c r="D35" i="39" s="1"/>
  <c r="C20" i="24"/>
  <c r="F8" i="39"/>
  <c r="G33" i="39"/>
  <c r="E33" i="40" s="1"/>
  <c r="G33" i="40" s="1"/>
  <c r="E15" i="37"/>
  <c r="B15" i="37" s="1"/>
  <c r="G22" i="37"/>
  <c r="J36" i="39"/>
  <c r="J23" i="39"/>
  <c r="J29" i="39"/>
  <c r="H14" i="34"/>
  <c r="J10" i="23"/>
  <c r="E21" i="32" s="1"/>
  <c r="I39" i="1"/>
  <c r="H33" i="1"/>
  <c r="E30" i="1"/>
  <c r="E19" i="1"/>
  <c r="G24" i="1"/>
  <c r="D15" i="32" s="1"/>
  <c r="F14" i="1"/>
  <c r="G16" i="1"/>
  <c r="D8" i="32" s="1"/>
  <c r="H18" i="1"/>
  <c r="F8" i="23"/>
  <c r="G10" i="1"/>
  <c r="F7" i="1"/>
  <c r="I22" i="23"/>
  <c r="G28" i="1"/>
  <c r="D28" i="32" s="1"/>
  <c r="G20" i="1"/>
  <c r="D31" i="32" s="1"/>
  <c r="G31" i="1"/>
  <c r="D27" i="32" s="1"/>
  <c r="G12" i="1"/>
  <c r="D13" i="32" s="1"/>
  <c r="H20" i="1"/>
  <c r="H31" i="1"/>
  <c r="F36" i="1"/>
  <c r="D33" i="1"/>
  <c r="J33" i="1" s="1"/>
  <c r="H25" i="1"/>
  <c r="I25" i="1"/>
  <c r="J28" i="23"/>
  <c r="E12" i="32" s="1"/>
  <c r="D38" i="1"/>
  <c r="I18" i="1"/>
  <c r="C30" i="1"/>
  <c r="H38" i="1"/>
  <c r="D24" i="1"/>
  <c r="I38" i="1"/>
  <c r="H17" i="1"/>
  <c r="J17" i="23"/>
  <c r="E29" i="32" s="1"/>
  <c r="D9" i="1"/>
  <c r="J12" i="23"/>
  <c r="E24" i="32" s="1"/>
  <c r="I9" i="1"/>
  <c r="H22" i="1"/>
  <c r="I37" i="1"/>
  <c r="B30" i="1"/>
  <c r="J18" i="23"/>
  <c r="E27" i="32" s="1"/>
  <c r="H28" i="1"/>
  <c r="J13" i="23"/>
  <c r="E10" i="32" s="1"/>
  <c r="B19" i="1"/>
  <c r="C19" i="1"/>
  <c r="D31" i="1"/>
  <c r="C7" i="1"/>
  <c r="C36" i="1"/>
  <c r="J14" i="23"/>
  <c r="E19" i="32" s="1"/>
  <c r="H21" i="1"/>
  <c r="E17" i="37"/>
  <c r="B17" i="37" s="1"/>
  <c r="D17" i="37" s="1"/>
  <c r="H17" i="30"/>
  <c r="J32" i="37"/>
  <c r="C32" i="37"/>
  <c r="I31" i="37"/>
  <c r="J39" i="23"/>
  <c r="E25" i="32" s="1"/>
  <c r="I23" i="1"/>
  <c r="H16" i="39"/>
  <c r="E16" i="40"/>
  <c r="I20" i="40"/>
  <c r="J22" i="40"/>
  <c r="J32" i="23"/>
  <c r="E15" i="32" s="1"/>
  <c r="G40" i="39"/>
  <c r="E37" i="39"/>
  <c r="H7" i="23"/>
  <c r="F11" i="1"/>
  <c r="I12" i="1"/>
  <c r="J19" i="23"/>
  <c r="E13" i="32" s="1"/>
  <c r="H33" i="30"/>
  <c r="E33" i="37"/>
  <c r="B33" i="37" s="1"/>
  <c r="D33" i="37" s="1"/>
  <c r="C33" i="30"/>
  <c r="D33" i="30" s="1"/>
  <c r="F23" i="24"/>
  <c r="G24" i="24"/>
  <c r="D8" i="1"/>
  <c r="B7" i="1"/>
  <c r="E14" i="1"/>
  <c r="H15" i="1"/>
  <c r="G15" i="1"/>
  <c r="D21" i="32" s="1"/>
  <c r="G37" i="1"/>
  <c r="D19" i="32" s="1"/>
  <c r="E36" i="1"/>
  <c r="H37" i="1"/>
  <c r="I34" i="1"/>
  <c r="J38" i="40"/>
  <c r="C22" i="24"/>
  <c r="G22" i="24"/>
  <c r="J9" i="40"/>
  <c r="G18" i="24"/>
  <c r="C18" i="24"/>
  <c r="D15" i="30"/>
  <c r="C18" i="39"/>
  <c r="E18" i="40"/>
  <c r="G18" i="40" s="1"/>
  <c r="H18" i="39"/>
  <c r="H26" i="1"/>
  <c r="I31" i="1"/>
  <c r="E25" i="40"/>
  <c r="G25" i="40" s="1"/>
  <c r="H25" i="39"/>
  <c r="B31" i="39"/>
  <c r="G40" i="24"/>
  <c r="C40" i="24" s="1"/>
  <c r="E38" i="24"/>
  <c r="H11" i="40"/>
  <c r="J11" i="40" s="1"/>
  <c r="H17" i="40"/>
  <c r="J17" i="40" s="1"/>
  <c r="J34" i="40"/>
  <c r="H8" i="1"/>
  <c r="E7" i="1"/>
  <c r="G8" i="1"/>
  <c r="D24" i="32" s="1"/>
  <c r="E11" i="1"/>
  <c r="B14" i="1"/>
  <c r="G23" i="1"/>
  <c r="D11" i="32" s="1"/>
  <c r="D39" i="1"/>
  <c r="B36" i="1"/>
  <c r="E28" i="37"/>
  <c r="H28" i="30"/>
  <c r="G27" i="30"/>
  <c r="H27" i="30" s="1"/>
  <c r="G23" i="39"/>
  <c r="I37" i="39"/>
  <c r="J38" i="39"/>
  <c r="J33" i="40"/>
  <c r="H31" i="40"/>
  <c r="G19" i="37"/>
  <c r="C35" i="37"/>
  <c r="G35" i="37"/>
  <c r="G30" i="23"/>
  <c r="J30" i="23" s="1"/>
  <c r="D18" i="1"/>
  <c r="F19" i="1"/>
  <c r="I9" i="30"/>
  <c r="J9" i="30" s="1"/>
  <c r="E37" i="37"/>
  <c r="G37" i="37" s="1"/>
  <c r="C37" i="30"/>
  <c r="E20" i="39"/>
  <c r="J23" i="37"/>
  <c r="J28" i="37"/>
  <c r="G37" i="23"/>
  <c r="J37" i="23" s="1"/>
  <c r="I8" i="1"/>
  <c r="I15" i="1"/>
  <c r="E10" i="37"/>
  <c r="H10" i="30"/>
  <c r="J23" i="30"/>
  <c r="H37" i="30"/>
  <c r="H40" i="30"/>
  <c r="J13" i="39"/>
  <c r="F20" i="39"/>
  <c r="I27" i="24"/>
  <c r="J19" i="37"/>
  <c r="F8" i="40"/>
  <c r="C9" i="40"/>
  <c r="E8" i="23"/>
  <c r="H8" i="23" s="1"/>
  <c r="G22" i="23"/>
  <c r="G24" i="23"/>
  <c r="J24" i="23" s="1"/>
  <c r="G26" i="23"/>
  <c r="J26" i="23" s="1"/>
  <c r="G35" i="23"/>
  <c r="J35" i="23" s="1"/>
  <c r="G22" i="1"/>
  <c r="D29" i="32" s="1"/>
  <c r="G26" i="1"/>
  <c r="D30" i="32" s="1"/>
  <c r="D32" i="1"/>
  <c r="H21" i="30"/>
  <c r="E21" i="37"/>
  <c r="B21" i="37" s="1"/>
  <c r="I15" i="39"/>
  <c r="E36" i="24"/>
  <c r="F31" i="37"/>
  <c r="G40" i="37"/>
  <c r="H21" i="40"/>
  <c r="J26" i="40"/>
  <c r="F15" i="36"/>
  <c r="J33" i="23"/>
  <c r="E18" i="32" s="1"/>
  <c r="H39" i="1"/>
  <c r="I12" i="34"/>
  <c r="E24" i="37"/>
  <c r="G23" i="30"/>
  <c r="I20" i="39"/>
  <c r="H24" i="39"/>
  <c r="C24" i="39"/>
  <c r="H9" i="24"/>
  <c r="G11" i="24"/>
  <c r="C11" i="24"/>
  <c r="G15" i="24"/>
  <c r="C17" i="24"/>
  <c r="G19" i="24"/>
  <c r="B31" i="24"/>
  <c r="D36" i="24"/>
  <c r="G12" i="37"/>
  <c r="G16" i="37"/>
  <c r="G20" i="37"/>
  <c r="F12" i="40"/>
  <c r="C13" i="40"/>
  <c r="E24" i="40"/>
  <c r="G24" i="40" s="1"/>
  <c r="J34" i="37"/>
  <c r="C34" i="37"/>
  <c r="C39" i="37"/>
  <c r="H12" i="30"/>
  <c r="H20" i="30"/>
  <c r="J9" i="39"/>
  <c r="G31" i="30"/>
  <c r="H31" i="30" s="1"/>
  <c r="E32" i="37"/>
  <c r="C32" i="30"/>
  <c r="C39" i="39"/>
  <c r="F8" i="37"/>
  <c r="F38" i="37"/>
  <c r="H12" i="40"/>
  <c r="J13" i="40"/>
  <c r="C22" i="40"/>
  <c r="F31" i="40"/>
  <c r="C33" i="40"/>
  <c r="H39" i="30"/>
  <c r="E39" i="37"/>
  <c r="C39" i="30"/>
  <c r="C15" i="37"/>
  <c r="F15" i="40"/>
  <c r="C17" i="40"/>
  <c r="C15" i="40" s="1"/>
  <c r="B11" i="1"/>
  <c r="D12" i="1"/>
  <c r="E31" i="39"/>
  <c r="G32" i="39"/>
  <c r="C32" i="39"/>
  <c r="C38" i="39"/>
  <c r="H28" i="40"/>
  <c r="J29" i="40"/>
  <c r="G25" i="1"/>
  <c r="D18" i="32" s="1"/>
  <c r="C27" i="1"/>
  <c r="H35" i="1"/>
  <c r="E34" i="1"/>
  <c r="G35" i="1"/>
  <c r="D23" i="32" s="1"/>
  <c r="G38" i="30"/>
  <c r="H38" i="30" s="1"/>
  <c r="G21" i="39"/>
  <c r="C21" i="39"/>
  <c r="J12" i="37"/>
  <c r="I27" i="37"/>
  <c r="J27" i="37" s="1"/>
  <c r="H13" i="1"/>
  <c r="D23" i="1"/>
  <c r="G38" i="1"/>
  <c r="D17" i="32" s="1"/>
  <c r="H22" i="30"/>
  <c r="C30" i="30"/>
  <c r="D30" i="30" s="1"/>
  <c r="E30" i="37"/>
  <c r="G14" i="39"/>
  <c r="C12" i="24"/>
  <c r="I38" i="37"/>
  <c r="I8" i="40"/>
  <c r="J10" i="40"/>
  <c r="J30" i="40"/>
  <c r="C34" i="40"/>
  <c r="J36" i="40"/>
  <c r="H39" i="40"/>
  <c r="J39" i="40" s="1"/>
  <c r="C19" i="36"/>
  <c r="F36" i="37"/>
  <c r="E15" i="39"/>
  <c r="I28" i="39"/>
  <c r="C11" i="37"/>
  <c r="I25" i="37"/>
  <c r="J25" i="37" s="1"/>
  <c r="J26" i="37"/>
  <c r="J16" i="40"/>
  <c r="F28" i="40"/>
  <c r="C29" i="40"/>
  <c r="G13" i="39"/>
  <c r="C10" i="40"/>
  <c r="J18" i="40"/>
  <c r="E31" i="24"/>
  <c r="F20" i="40"/>
  <c r="C21" i="40"/>
  <c r="G29" i="39"/>
  <c r="G29" i="37"/>
  <c r="C30" i="40"/>
  <c r="J40" i="40"/>
  <c r="C15" i="24"/>
  <c r="C11" i="40"/>
  <c r="C19" i="40"/>
  <c r="C23" i="40"/>
  <c r="C27" i="40"/>
  <c r="C39" i="40"/>
  <c r="H53" i="35" l="1"/>
  <c r="D53" i="35"/>
  <c r="F53" i="35"/>
  <c r="D11" i="1"/>
  <c r="G29" i="1"/>
  <c r="D26" i="32" s="1"/>
  <c r="D29" i="37"/>
  <c r="D27" i="1"/>
  <c r="J38" i="37"/>
  <c r="D25" i="37"/>
  <c r="J13" i="1"/>
  <c r="H38" i="39"/>
  <c r="D21" i="37"/>
  <c r="I29" i="1"/>
  <c r="E39" i="40"/>
  <c r="G39" i="40" s="1"/>
  <c r="E26" i="40"/>
  <c r="G26" i="40" s="1"/>
  <c r="H26" i="39"/>
  <c r="D26" i="30"/>
  <c r="C26" i="24"/>
  <c r="C25" i="24" s="1"/>
  <c r="D16" i="39"/>
  <c r="G13" i="34"/>
  <c r="I13" i="34"/>
  <c r="J39" i="1"/>
  <c r="C27" i="37"/>
  <c r="D40" i="37"/>
  <c r="H37" i="40"/>
  <c r="J37" i="40" s="1"/>
  <c r="G37" i="39"/>
  <c r="H37" i="39" s="1"/>
  <c r="C27" i="39"/>
  <c r="C20" i="39" s="1"/>
  <c r="D20" i="39" s="1"/>
  <c r="H27" i="39"/>
  <c r="H9" i="37"/>
  <c r="H7" i="37" s="1"/>
  <c r="J12" i="39"/>
  <c r="C28" i="39"/>
  <c r="D28" i="39" s="1"/>
  <c r="B29" i="40"/>
  <c r="D29" i="40" s="1"/>
  <c r="D16" i="37"/>
  <c r="D22" i="40"/>
  <c r="D22" i="39"/>
  <c r="E22" i="40"/>
  <c r="G22" i="40" s="1"/>
  <c r="C34" i="39"/>
  <c r="B34" i="40" s="1"/>
  <c r="D34" i="40" s="1"/>
  <c r="H17" i="39"/>
  <c r="C17" i="39"/>
  <c r="D17" i="39" s="1"/>
  <c r="J28" i="40"/>
  <c r="G14" i="37"/>
  <c r="D10" i="39"/>
  <c r="J15" i="39"/>
  <c r="F51" i="35"/>
  <c r="D51" i="35"/>
  <c r="H51" i="35"/>
  <c r="G11" i="1"/>
  <c r="J11" i="1" s="1"/>
  <c r="J17" i="1"/>
  <c r="H7" i="1"/>
  <c r="H34" i="1"/>
  <c r="D14" i="1"/>
  <c r="J9" i="1"/>
  <c r="J20" i="1"/>
  <c r="F30" i="1"/>
  <c r="I30" i="1" s="1"/>
  <c r="I32" i="1"/>
  <c r="H27" i="1"/>
  <c r="D33" i="40"/>
  <c r="B9" i="24"/>
  <c r="B7" i="24" s="1"/>
  <c r="J37" i="39"/>
  <c r="J28" i="39"/>
  <c r="J8" i="39"/>
  <c r="J20" i="39"/>
  <c r="B7" i="39"/>
  <c r="D30" i="1"/>
  <c r="D19" i="1"/>
  <c r="I14" i="1"/>
  <c r="I27" i="1"/>
  <c r="H36" i="1"/>
  <c r="H19" i="1"/>
  <c r="G15" i="39"/>
  <c r="H15" i="39" s="1"/>
  <c r="C19" i="39"/>
  <c r="H19" i="39"/>
  <c r="G26" i="37"/>
  <c r="E25" i="37"/>
  <c r="G25" i="37" s="1"/>
  <c r="F6" i="23"/>
  <c r="D12" i="34" s="1"/>
  <c r="C38" i="24"/>
  <c r="J10" i="1"/>
  <c r="D16" i="32"/>
  <c r="H30" i="39"/>
  <c r="G7" i="23"/>
  <c r="G38" i="24"/>
  <c r="J31" i="40"/>
  <c r="C37" i="24"/>
  <c r="C36" i="24" s="1"/>
  <c r="H34" i="39"/>
  <c r="D25" i="39"/>
  <c r="J31" i="37"/>
  <c r="I9" i="24"/>
  <c r="I7" i="24" s="1"/>
  <c r="F9" i="24"/>
  <c r="F7" i="24" s="1"/>
  <c r="G27" i="24"/>
  <c r="C27" i="24"/>
  <c r="C27" i="30"/>
  <c r="D27" i="30" s="1"/>
  <c r="H15" i="40"/>
  <c r="J15" i="40" s="1"/>
  <c r="J16" i="1"/>
  <c r="H33" i="39"/>
  <c r="J12" i="40"/>
  <c r="D20" i="37"/>
  <c r="D13" i="39"/>
  <c r="D19" i="37"/>
  <c r="G30" i="1"/>
  <c r="H30" i="1"/>
  <c r="G27" i="1"/>
  <c r="J28" i="1"/>
  <c r="G15" i="37"/>
  <c r="D10" i="40"/>
  <c r="J8" i="37"/>
  <c r="H36" i="39"/>
  <c r="G35" i="39"/>
  <c r="H35" i="39" s="1"/>
  <c r="C8" i="37"/>
  <c r="C31" i="40"/>
  <c r="D11" i="37"/>
  <c r="G11" i="37"/>
  <c r="E9" i="24"/>
  <c r="D35" i="37"/>
  <c r="C31" i="24"/>
  <c r="D34" i="37"/>
  <c r="G31" i="24"/>
  <c r="G33" i="37"/>
  <c r="G34" i="37"/>
  <c r="C11" i="39"/>
  <c r="H11" i="39"/>
  <c r="I7" i="30"/>
  <c r="J7" i="30" s="1"/>
  <c r="B36" i="40"/>
  <c r="D36" i="40" s="1"/>
  <c r="D30" i="39"/>
  <c r="D15" i="37"/>
  <c r="B30" i="40"/>
  <c r="D33" i="39"/>
  <c r="D23" i="39"/>
  <c r="H10" i="39"/>
  <c r="G18" i="37"/>
  <c r="B18" i="37"/>
  <c r="D18" i="37" s="1"/>
  <c r="D36" i="39"/>
  <c r="D23" i="40"/>
  <c r="F7" i="39"/>
  <c r="C14" i="34"/>
  <c r="I8" i="23"/>
  <c r="I7" i="1"/>
  <c r="J29" i="1"/>
  <c r="I36" i="1"/>
  <c r="G19" i="1"/>
  <c r="J24" i="1"/>
  <c r="H14" i="1"/>
  <c r="I19" i="1"/>
  <c r="D7" i="1"/>
  <c r="J31" i="1"/>
  <c r="I7" i="39"/>
  <c r="C38" i="37"/>
  <c r="E23" i="40"/>
  <c r="G23" i="40" s="1"/>
  <c r="H23" i="39"/>
  <c r="D16" i="40"/>
  <c r="E36" i="37"/>
  <c r="G36" i="37" s="1"/>
  <c r="B37" i="37"/>
  <c r="D26" i="37"/>
  <c r="G17" i="37"/>
  <c r="C12" i="40"/>
  <c r="D13" i="40"/>
  <c r="J32" i="1"/>
  <c r="C8" i="40"/>
  <c r="B10" i="37"/>
  <c r="G10" i="37"/>
  <c r="G21" i="37"/>
  <c r="B18" i="40"/>
  <c r="D18" i="40" s="1"/>
  <c r="D18" i="39"/>
  <c r="G14" i="1"/>
  <c r="J15" i="1"/>
  <c r="H23" i="30"/>
  <c r="G9" i="30"/>
  <c r="C20" i="40"/>
  <c r="B39" i="37"/>
  <c r="B38" i="37" s="1"/>
  <c r="E38" i="37"/>
  <c r="G38" i="37" s="1"/>
  <c r="B24" i="37"/>
  <c r="E23" i="37"/>
  <c r="G24" i="37"/>
  <c r="H14" i="39"/>
  <c r="E14" i="40"/>
  <c r="G14" i="40" s="1"/>
  <c r="C14" i="39"/>
  <c r="E21" i="40"/>
  <c r="G20" i="39"/>
  <c r="H20" i="39" s="1"/>
  <c r="H21" i="39"/>
  <c r="D32" i="39"/>
  <c r="B32" i="40"/>
  <c r="E29" i="40"/>
  <c r="G28" i="39"/>
  <c r="H28" i="39" s="1"/>
  <c r="H29" i="39"/>
  <c r="J38" i="1"/>
  <c r="G34" i="1"/>
  <c r="J34" i="1" s="1"/>
  <c r="J35" i="1"/>
  <c r="H32" i="39"/>
  <c r="G31" i="39"/>
  <c r="H31" i="39" s="1"/>
  <c r="E32" i="40"/>
  <c r="D9" i="24"/>
  <c r="D7" i="24" s="1"/>
  <c r="H7" i="24"/>
  <c r="J26" i="1"/>
  <c r="F7" i="40"/>
  <c r="J18" i="1"/>
  <c r="H40" i="39"/>
  <c r="C40" i="39"/>
  <c r="E40" i="40"/>
  <c r="D36" i="1"/>
  <c r="C38" i="30"/>
  <c r="D38" i="30" s="1"/>
  <c r="D39" i="30"/>
  <c r="G36" i="1"/>
  <c r="J37" i="1"/>
  <c r="E13" i="40"/>
  <c r="G12" i="39"/>
  <c r="H12" i="39" s="1"/>
  <c r="H13" i="39"/>
  <c r="C31" i="30"/>
  <c r="D31" i="30" s="1"/>
  <c r="D32" i="30"/>
  <c r="B38" i="40"/>
  <c r="D38" i="39"/>
  <c r="H8" i="40"/>
  <c r="J8" i="40" s="1"/>
  <c r="I9" i="37"/>
  <c r="B21" i="40"/>
  <c r="D21" i="40" s="1"/>
  <c r="D21" i="39"/>
  <c r="E35" i="40"/>
  <c r="G35" i="40" s="1"/>
  <c r="G36" i="40"/>
  <c r="J23" i="1"/>
  <c r="H20" i="40"/>
  <c r="J20" i="40" s="1"/>
  <c r="J21" i="40"/>
  <c r="J22" i="23"/>
  <c r="G8" i="23"/>
  <c r="J8" i="23" s="1"/>
  <c r="B32" i="37"/>
  <c r="B31" i="37" s="1"/>
  <c r="G32" i="37"/>
  <c r="E31" i="37"/>
  <c r="G31" i="37" s="1"/>
  <c r="J25" i="1"/>
  <c r="G23" i="24"/>
  <c r="C24" i="24"/>
  <c r="C23" i="24" s="1"/>
  <c r="C31" i="37"/>
  <c r="C36" i="30"/>
  <c r="D36" i="30" s="1"/>
  <c r="D37" i="30"/>
  <c r="I11" i="1"/>
  <c r="E15" i="40"/>
  <c r="G15" i="40" s="1"/>
  <c r="G16" i="40"/>
  <c r="F9" i="37"/>
  <c r="B28" i="37"/>
  <c r="E27" i="37"/>
  <c r="G27" i="37" s="1"/>
  <c r="G28" i="37"/>
  <c r="E6" i="23"/>
  <c r="D11" i="34" s="1"/>
  <c r="E11" i="34" s="1"/>
  <c r="G30" i="37"/>
  <c r="B30" i="37"/>
  <c r="D30" i="37" s="1"/>
  <c r="C28" i="40"/>
  <c r="B39" i="40"/>
  <c r="D39" i="40" s="1"/>
  <c r="D39" i="39"/>
  <c r="D24" i="39"/>
  <c r="B24" i="40"/>
  <c r="D24" i="40" s="1"/>
  <c r="J22" i="1"/>
  <c r="H11" i="1"/>
  <c r="J12" i="1"/>
  <c r="C37" i="40"/>
  <c r="G7" i="1"/>
  <c r="J8" i="1"/>
  <c r="I7" i="40"/>
  <c r="G39" i="37"/>
  <c r="E6" i="1"/>
  <c r="H6" i="1" s="1"/>
  <c r="J31" i="39"/>
  <c r="B26" i="40"/>
  <c r="D26" i="40" s="1"/>
  <c r="D26" i="39"/>
  <c r="J27" i="1" l="1"/>
  <c r="F6" i="1"/>
  <c r="I6" i="1" s="1"/>
  <c r="B28" i="40"/>
  <c r="J7" i="23"/>
  <c r="G6" i="23"/>
  <c r="C31" i="39"/>
  <c r="D31" i="39" s="1"/>
  <c r="B27" i="40"/>
  <c r="D27" i="40" s="1"/>
  <c r="D27" i="39"/>
  <c r="D34" i="39"/>
  <c r="B17" i="40"/>
  <c r="D17" i="40" s="1"/>
  <c r="C15" i="39"/>
  <c r="D15" i="39" s="1"/>
  <c r="J19" i="1"/>
  <c r="J14" i="1"/>
  <c r="I6" i="23"/>
  <c r="D17" i="36"/>
  <c r="G17" i="36" s="1"/>
  <c r="D19" i="39"/>
  <c r="B19" i="40"/>
  <c r="D19" i="40" s="1"/>
  <c r="J7" i="39"/>
  <c r="J30" i="1"/>
  <c r="D30" i="40"/>
  <c r="G9" i="24"/>
  <c r="C9" i="24" s="1"/>
  <c r="D38" i="37"/>
  <c r="B11" i="40"/>
  <c r="D11" i="40" s="1"/>
  <c r="D11" i="39"/>
  <c r="B35" i="40"/>
  <c r="D35" i="40" s="1"/>
  <c r="E12" i="34"/>
  <c r="D31" i="37"/>
  <c r="B14" i="40"/>
  <c r="D14" i="39"/>
  <c r="C12" i="39"/>
  <c r="D12" i="39" s="1"/>
  <c r="C9" i="37"/>
  <c r="E12" i="40"/>
  <c r="G12" i="40" s="1"/>
  <c r="G13" i="40"/>
  <c r="E31" i="40"/>
  <c r="G31" i="40" s="1"/>
  <c r="G32" i="40"/>
  <c r="D32" i="40"/>
  <c r="B31" i="40"/>
  <c r="D31" i="40" s="1"/>
  <c r="D10" i="37"/>
  <c r="J7" i="1"/>
  <c r="G6" i="1"/>
  <c r="J6" i="1" s="1"/>
  <c r="D28" i="40"/>
  <c r="J9" i="37"/>
  <c r="I7" i="37"/>
  <c r="J7" i="37" s="1"/>
  <c r="E9" i="37"/>
  <c r="G23" i="37"/>
  <c r="C9" i="30"/>
  <c r="H9" i="30"/>
  <c r="B27" i="37"/>
  <c r="D27" i="37" s="1"/>
  <c r="D28" i="37"/>
  <c r="G40" i="40"/>
  <c r="E37" i="40"/>
  <c r="G37" i="40" s="1"/>
  <c r="H7" i="40"/>
  <c r="J7" i="40" s="1"/>
  <c r="J36" i="1"/>
  <c r="B23" i="37"/>
  <c r="D24" i="37"/>
  <c r="C7" i="40"/>
  <c r="D39" i="37"/>
  <c r="D32" i="37"/>
  <c r="D40" i="39"/>
  <c r="B40" i="40"/>
  <c r="D40" i="40" s="1"/>
  <c r="G21" i="40"/>
  <c r="E20" i="40"/>
  <c r="G20" i="40" s="1"/>
  <c r="F7" i="37"/>
  <c r="E28" i="40"/>
  <c r="G28" i="40" s="1"/>
  <c r="G29" i="40"/>
  <c r="C37" i="39"/>
  <c r="D37" i="39" s="1"/>
  <c r="D16" i="36"/>
  <c r="H6" i="23"/>
  <c r="D38" i="40"/>
  <c r="B36" i="37"/>
  <c r="D36" i="37" s="1"/>
  <c r="D37" i="37"/>
  <c r="B20" i="40" l="1"/>
  <c r="D20" i="40" s="1"/>
  <c r="B15" i="40"/>
  <c r="D15" i="40" s="1"/>
  <c r="B37" i="40"/>
  <c r="D37" i="40" s="1"/>
  <c r="D14" i="40"/>
  <c r="B12" i="40"/>
  <c r="B9" i="37"/>
  <c r="D9" i="37" s="1"/>
  <c r="D23" i="37"/>
  <c r="D9" i="30"/>
  <c r="D13" i="34"/>
  <c r="D18" i="36"/>
  <c r="J6" i="23"/>
  <c r="E6" i="32" s="1"/>
  <c r="D6" i="32"/>
  <c r="C7" i="37"/>
  <c r="G9" i="37"/>
  <c r="D19" i="36" l="1"/>
  <c r="D12" i="40"/>
  <c r="E13" i="34"/>
  <c r="D14" i="34"/>
  <c r="E8" i="30"/>
  <c r="E7" i="30" s="1"/>
  <c r="E16" i="36" s="1"/>
  <c r="G13" i="30"/>
  <c r="G8" i="30" s="1"/>
  <c r="E9" i="39"/>
  <c r="G9" i="39" s="1"/>
  <c r="E8" i="39"/>
  <c r="E7" i="39" s="1"/>
  <c r="E13" i="24"/>
  <c r="E8" i="24" s="1"/>
  <c r="E7" i="24" s="1"/>
  <c r="C13" i="30"/>
  <c r="C8" i="30" s="1"/>
  <c r="C9" i="39" l="1"/>
  <c r="C8" i="39" s="1"/>
  <c r="D8" i="39" s="1"/>
  <c r="H13" i="30"/>
  <c r="E13" i="37"/>
  <c r="G13" i="37" s="1"/>
  <c r="D13" i="30"/>
  <c r="G7" i="30"/>
  <c r="H8" i="30"/>
  <c r="E18" i="36"/>
  <c r="F16" i="36"/>
  <c r="G16" i="36"/>
  <c r="C7" i="30"/>
  <c r="D8" i="30"/>
  <c r="E9" i="40"/>
  <c r="H9" i="39"/>
  <c r="G8" i="39"/>
  <c r="C13" i="24"/>
  <c r="C8" i="24" s="1"/>
  <c r="C7" i="24" s="1"/>
  <c r="G13" i="24"/>
  <c r="G8" i="24" s="1"/>
  <c r="G7" i="24" s="1"/>
  <c r="D9" i="39" l="1"/>
  <c r="B9" i="40"/>
  <c r="B8" i="40" s="1"/>
  <c r="D8" i="40" s="1"/>
  <c r="C7" i="39"/>
  <c r="D7" i="39" s="1"/>
  <c r="E8" i="37"/>
  <c r="E7" i="37" s="1"/>
  <c r="G7" i="37" s="1"/>
  <c r="B13" i="37"/>
  <c r="D13" i="37" s="1"/>
  <c r="D7" i="30"/>
  <c r="C7" i="36"/>
  <c r="G9" i="40"/>
  <c r="E8" i="40"/>
  <c r="E19" i="36"/>
  <c r="F18" i="36"/>
  <c r="G18" i="36"/>
  <c r="H8" i="39"/>
  <c r="G7" i="39"/>
  <c r="H7" i="39" s="1"/>
  <c r="H7" i="30"/>
  <c r="E7" i="36"/>
  <c r="F7" i="36" s="1"/>
  <c r="B8" i="37" l="1"/>
  <c r="B7" i="37" s="1"/>
  <c r="D7" i="37" s="1"/>
  <c r="B7" i="40"/>
  <c r="D7" i="40" s="1"/>
  <c r="D9" i="40"/>
  <c r="G8" i="37"/>
  <c r="E8" i="36"/>
  <c r="G7" i="36"/>
  <c r="E7" i="40"/>
  <c r="G7" i="40" s="1"/>
  <c r="G8" i="40"/>
  <c r="C8" i="36"/>
  <c r="D7" i="36"/>
  <c r="D8" i="37" l="1"/>
</calcChain>
</file>

<file path=xl/sharedStrings.xml><?xml version="1.0" encoding="utf-8"?>
<sst xmlns="http://schemas.openxmlformats.org/spreadsheetml/2006/main" count="798" uniqueCount="315">
  <si>
    <t>６５歳以上の高齢者だけの世帯</t>
  </si>
  <si>
    <t>1月</t>
  </si>
  <si>
    <t xml:space="preserve">三種町 </t>
    <rPh sb="0" eb="1">
      <t>ミ</t>
    </rPh>
    <rPh sb="1" eb="2">
      <t>タネ</t>
    </rPh>
    <phoneticPr fontId="45"/>
  </si>
  <si>
    <t xml:space="preserve">山本郡 </t>
  </si>
  <si>
    <t xml:space="preserve">横手市 </t>
  </si>
  <si>
    <t>2月</t>
  </si>
  <si>
    <t>Ｒ２</t>
  </si>
  <si>
    <t xml:space="preserve">        いるため、市町村間の合計とは一致しない。</t>
  </si>
  <si>
    <t xml:space="preserve">藤里町 </t>
  </si>
  <si>
    <t>由利本荘
・にかほ</t>
    <rPh sb="0" eb="2">
      <t>ユリ</t>
    </rPh>
    <rPh sb="2" eb="4">
      <t>ホンジョウ</t>
    </rPh>
    <phoneticPr fontId="52"/>
  </si>
  <si>
    <t>潟上市　</t>
    <rPh sb="0" eb="2">
      <t>カタガミ</t>
    </rPh>
    <rPh sb="2" eb="3">
      <t>シ</t>
    </rPh>
    <phoneticPr fontId="45"/>
  </si>
  <si>
    <t>3月</t>
  </si>
  <si>
    <t>⑦</t>
  </si>
  <si>
    <t>8月</t>
  </si>
  <si>
    <t>　表２－１</t>
    <rPh sb="1" eb="2">
      <t>ヒョウ</t>
    </rPh>
    <phoneticPr fontId="45"/>
  </si>
  <si>
    <t>7月</t>
  </si>
  <si>
    <t>9月</t>
  </si>
  <si>
    <t>4月</t>
  </si>
  <si>
    <t>　○秋田県人口・世帯数：</t>
    <rPh sb="2" eb="4">
      <t>アキタ</t>
    </rPh>
    <rPh sb="4" eb="5">
      <t>ケン</t>
    </rPh>
    <rPh sb="5" eb="7">
      <t>ジンコウ</t>
    </rPh>
    <rPh sb="8" eb="11">
      <t>セタイスウ</t>
    </rPh>
    <phoneticPr fontId="45"/>
  </si>
  <si>
    <t>Ｈ２２</t>
  </si>
  <si>
    <t>5月</t>
  </si>
  <si>
    <t>　表１－４</t>
    <rPh sb="1" eb="2">
      <t>ヒョウ</t>
    </rPh>
    <phoneticPr fontId="45"/>
  </si>
  <si>
    <t xml:space="preserve">雄勝郡 </t>
  </si>
  <si>
    <t xml:space="preserve">仙北郡 </t>
  </si>
  <si>
    <t>6月</t>
  </si>
  <si>
    <t>人口</t>
  </si>
  <si>
    <t>10月</t>
  </si>
  <si>
    <t>市町村名</t>
  </si>
  <si>
    <t>大館・鹿角</t>
    <rPh sb="0" eb="2">
      <t>オオダテ</t>
    </rPh>
    <rPh sb="3" eb="4">
      <t>シカ</t>
    </rPh>
    <rPh sb="4" eb="5">
      <t>ツノ</t>
    </rPh>
    <phoneticPr fontId="52"/>
  </si>
  <si>
    <t>順位</t>
    <rPh sb="0" eb="2">
      <t>ジュンイ</t>
    </rPh>
    <phoneticPr fontId="57"/>
  </si>
  <si>
    <t>11月</t>
  </si>
  <si>
    <t>Ｒ１</t>
  </si>
  <si>
    <t>市町村名等</t>
    <rPh sb="0" eb="3">
      <t>シチョウソン</t>
    </rPh>
    <rPh sb="3" eb="4">
      <t>メイ</t>
    </rPh>
    <rPh sb="4" eb="5">
      <t>トウ</t>
    </rPh>
    <phoneticPr fontId="45"/>
  </si>
  <si>
    <t>12月</t>
  </si>
  <si>
    <t>計</t>
    <rPh sb="0" eb="1">
      <t>ケイ</t>
    </rPh>
    <phoneticPr fontId="45"/>
  </si>
  <si>
    <t xml:space="preserve">井川町 </t>
  </si>
  <si>
    <t>ひとり暮らし高齢者</t>
    <rPh sb="0" eb="4">
      <t>ヒトリグ</t>
    </rPh>
    <rPh sb="6" eb="9">
      <t>コウレイシャ</t>
    </rPh>
    <phoneticPr fontId="54"/>
  </si>
  <si>
    <t>自然増減</t>
    <rPh sb="2" eb="4">
      <t>ゾウゲン</t>
    </rPh>
    <phoneticPr fontId="56"/>
  </si>
  <si>
    <t>北秋田</t>
    <rPh sb="0" eb="3">
      <t>キタアキタ</t>
    </rPh>
    <phoneticPr fontId="52"/>
  </si>
  <si>
    <t xml:space="preserve">北秋田郡 </t>
  </si>
  <si>
    <t>潟上市</t>
    <rPh sb="0" eb="3">
      <t>カタガミシ</t>
    </rPh>
    <phoneticPr fontId="45"/>
  </si>
  <si>
    <t>社会増減</t>
    <rPh sb="2" eb="4">
      <t>ゾウゲン</t>
    </rPh>
    <phoneticPr fontId="56"/>
  </si>
  <si>
    <t>　表１－３</t>
    <rPh sb="1" eb="2">
      <t>ヒョウ</t>
    </rPh>
    <phoneticPr fontId="45"/>
  </si>
  <si>
    <t>人口増減</t>
    <rPh sb="2" eb="4">
      <t>ゾウゲン</t>
    </rPh>
    <phoneticPr fontId="56"/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</si>
  <si>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45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</si>
  <si>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45"/>
  </si>
  <si>
    <t>男</t>
  </si>
  <si>
    <t>北秋田市</t>
    <rPh sb="0" eb="3">
      <t>キタアキタ</t>
    </rPh>
    <rPh sb="3" eb="4">
      <t>シ</t>
    </rPh>
    <phoneticPr fontId="45"/>
  </si>
  <si>
    <t xml:space="preserve">羽後町 </t>
  </si>
  <si>
    <t>大館市</t>
    <rPh sb="0" eb="3">
      <t>オオダテシ</t>
    </rPh>
    <phoneticPr fontId="52"/>
  </si>
  <si>
    <t>総世帯数</t>
    <rPh sb="0" eb="1">
      <t>ソウ</t>
    </rPh>
    <rPh sb="1" eb="4">
      <t>セタイスウ</t>
    </rPh>
    <phoneticPr fontId="45"/>
  </si>
  <si>
    <t xml:space="preserve">小坂町 </t>
  </si>
  <si>
    <t>Ｈ１</t>
  </si>
  <si>
    <t>女</t>
  </si>
  <si>
    <t>H19</t>
  </si>
  <si>
    <t>③
(=②÷①)</t>
  </si>
  <si>
    <t>４月</t>
  </si>
  <si>
    <t xml:space="preserve">県計 </t>
  </si>
  <si>
    <t xml:space="preserve">五城目町 </t>
  </si>
  <si>
    <t xml:space="preserve">市部計 </t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</si>
  <si>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54"/>
  </si>
  <si>
    <t xml:space="preserve">郡部計 </t>
  </si>
  <si>
    <t>H19人口(H18.10～H19.9)</t>
    <rPh sb="3" eb="5">
      <t>ジンコウ</t>
    </rPh>
    <phoneticPr fontId="56"/>
  </si>
  <si>
    <t xml:space="preserve">能代市 </t>
  </si>
  <si>
    <t>五城目町</t>
    <rPh sb="0" eb="3">
      <t>ゴジョウメ</t>
    </rPh>
    <rPh sb="3" eb="4">
      <t>マチ</t>
    </rPh>
    <phoneticPr fontId="45"/>
  </si>
  <si>
    <t xml:space="preserve">大館市 </t>
  </si>
  <si>
    <t>Ｈ２４</t>
  </si>
  <si>
    <t xml:space="preserve">南秋田郡 </t>
  </si>
  <si>
    <t>④</t>
  </si>
  <si>
    <t xml:space="preserve">上小阿仁村 </t>
  </si>
  <si>
    <t>能代・山本</t>
    <rPh sb="0" eb="2">
      <t>ノシロ</t>
    </rPh>
    <phoneticPr fontId="52"/>
  </si>
  <si>
    <t xml:space="preserve">男鹿市 </t>
  </si>
  <si>
    <t xml:space="preserve">湯沢市 </t>
  </si>
  <si>
    <t>６５歳以上人口
②</t>
    <rPh sb="2" eb="5">
      <t>サイイジョウ</t>
    </rPh>
    <rPh sb="5" eb="7">
      <t>ジンコウ</t>
    </rPh>
    <phoneticPr fontId="57"/>
  </si>
  <si>
    <t xml:space="preserve">由利本荘市 </t>
    <rPh sb="0" eb="2">
      <t>ユリ</t>
    </rPh>
    <phoneticPr fontId="45"/>
  </si>
  <si>
    <t xml:space="preserve">鹿角市 </t>
  </si>
  <si>
    <t xml:space="preserve">鹿角郡 </t>
  </si>
  <si>
    <t>H19(世帯)</t>
  </si>
  <si>
    <t>総人口に占める割合(ｆ÷d)</t>
    <rPh sb="0" eb="3">
      <t>ソウジンコウ</t>
    </rPh>
    <rPh sb="4" eb="5">
      <t>シ</t>
    </rPh>
    <rPh sb="7" eb="9">
      <t>ワリアイ</t>
    </rPh>
    <phoneticPr fontId="54"/>
  </si>
  <si>
    <t>にかほ市</t>
    <rPh sb="3" eb="4">
      <t>シ</t>
    </rPh>
    <phoneticPr fontId="45"/>
  </si>
  <si>
    <t xml:space="preserve">八郎潟町 </t>
  </si>
  <si>
    <t>横手市</t>
    <rPh sb="0" eb="3">
      <t>ヨコテシ</t>
    </rPh>
    <phoneticPr fontId="45"/>
  </si>
  <si>
    <t xml:space="preserve">大潟村 </t>
  </si>
  <si>
    <t xml:space="preserve">美郷町 </t>
    <rPh sb="0" eb="1">
      <t>ビ</t>
    </rPh>
    <rPh sb="1" eb="3">
      <t>ゴウマチ</t>
    </rPh>
    <phoneticPr fontId="45"/>
  </si>
  <si>
    <t xml:space="preserve">秋田市 </t>
  </si>
  <si>
    <t xml:space="preserve">八峰町 </t>
    <rPh sb="1" eb="2">
      <t>ミネ</t>
    </rPh>
    <phoneticPr fontId="45"/>
  </si>
  <si>
    <t>Ｓ６３</t>
  </si>
  <si>
    <t>仙北市　</t>
    <rPh sb="0" eb="2">
      <t>センボク</t>
    </rPh>
    <rPh sb="2" eb="3">
      <t>シ</t>
    </rPh>
    <phoneticPr fontId="45"/>
  </si>
  <si>
    <t>H20</t>
  </si>
  <si>
    <t>⑤</t>
  </si>
  <si>
    <t>H20(世帯)</t>
  </si>
  <si>
    <t>５月</t>
    <rPh sb="1" eb="2">
      <t>ガツ</t>
    </rPh>
    <phoneticPr fontId="56"/>
  </si>
  <si>
    <t>H20人口(H19.10～H20.7)</t>
    <rPh sb="3" eb="5">
      <t>ジンコウ</t>
    </rPh>
    <phoneticPr fontId="56"/>
  </si>
  <si>
    <t>６月</t>
    <rPh sb="1" eb="2">
      <t>ガツ</t>
    </rPh>
    <phoneticPr fontId="56"/>
  </si>
  <si>
    <t>割合</t>
    <rPh sb="0" eb="2">
      <t>ワリアイ</t>
    </rPh>
    <phoneticPr fontId="55"/>
  </si>
  <si>
    <t>大仙市　</t>
    <rPh sb="0" eb="1">
      <t>ダイ</t>
    </rPh>
    <rPh sb="1" eb="2">
      <t>セン</t>
    </rPh>
    <rPh sb="2" eb="3">
      <t>シ</t>
    </rPh>
    <phoneticPr fontId="45"/>
  </si>
  <si>
    <t xml:space="preserve">東成瀬村 </t>
  </si>
  <si>
    <t>人口
①</t>
    <rPh sb="0" eb="2">
      <t>ジンコウ</t>
    </rPh>
    <phoneticPr fontId="57"/>
  </si>
  <si>
    <t>高齢化率
②÷①</t>
    <rPh sb="0" eb="3">
      <t>コウレイカ</t>
    </rPh>
    <rPh sb="3" eb="4">
      <t>リツ</t>
    </rPh>
    <phoneticPr fontId="57"/>
  </si>
  <si>
    <t>美郷町</t>
    <rPh sb="0" eb="3">
      <t>ミサトマチ</t>
    </rPh>
    <phoneticPr fontId="52"/>
  </si>
  <si>
    <t>人口
①</t>
    <rPh sb="0" eb="2">
      <t>ジンコウ</t>
    </rPh>
    <phoneticPr fontId="45"/>
  </si>
  <si>
    <t>順位</t>
  </si>
  <si>
    <t>高齢化率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</si>
  <si>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52"/>
  </si>
  <si>
    <t>総人口に占める高齢者の割合</t>
  </si>
  <si>
    <t>区分</t>
  </si>
  <si>
    <t>大仙市</t>
    <rPh sb="0" eb="3">
      <t>ダイセンシ</t>
    </rPh>
    <phoneticPr fontId="45"/>
  </si>
  <si>
    <t>７５歳以上</t>
  </si>
  <si>
    <t>計</t>
  </si>
  <si>
    <t>⑨</t>
  </si>
  <si>
    <t>前年度比</t>
  </si>
  <si>
    <t>男</t>
    <rPh sb="0" eb="1">
      <t>オトコ</t>
    </rPh>
    <phoneticPr fontId="54"/>
  </si>
  <si>
    <t>６５歳以上７５歳未満</t>
    <rPh sb="7" eb="8">
      <t>サイ</t>
    </rPh>
    <rPh sb="8" eb="10">
      <t>ミマン</t>
    </rPh>
    <phoneticPr fontId="52"/>
  </si>
  <si>
    <t>年度</t>
  </si>
  <si>
    <t>Ｒ３</t>
  </si>
  <si>
    <t>Ｓ５０</t>
  </si>
  <si>
    <t>Ｓ５５</t>
  </si>
  <si>
    <t>Ｓ５７</t>
  </si>
  <si>
    <t>Ｓ５８</t>
  </si>
  <si>
    <t>令和４年度高齢化率市町村別順位</t>
  </si>
  <si>
    <t>Ｈ１７</t>
  </si>
  <si>
    <t>Ｓ５９</t>
  </si>
  <si>
    <t>Ｓ６０</t>
  </si>
  <si>
    <t>Ｓ６１</t>
  </si>
  <si>
    <t>Ｈ１３</t>
  </si>
  <si>
    <t>Ｓ６２</t>
  </si>
  <si>
    <t>Ｈ２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</si>
  <si>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</si>
  <si>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</si>
  <si>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</si>
  <si>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</si>
  <si>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</si>
  <si>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</si>
  <si>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</si>
  <si>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</si>
  <si>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45"/>
  </si>
  <si>
    <t>Ｈ１２</t>
  </si>
  <si>
    <t>Ｈ１４</t>
  </si>
  <si>
    <t>Ｈ１５</t>
  </si>
  <si>
    <t>ひとり暮らし高齢者世帯</t>
    <rPh sb="0" eb="4">
      <t>ヒトリグ</t>
    </rPh>
    <rPh sb="6" eb="9">
      <t>コウレイシャ</t>
    </rPh>
    <rPh sb="9" eb="11">
      <t>セタイ</t>
    </rPh>
    <phoneticPr fontId="54"/>
  </si>
  <si>
    <t>県計</t>
    <rPh sb="0" eb="1">
      <t>ケン</t>
    </rPh>
    <rPh sb="1" eb="2">
      <t>ケイ</t>
    </rPh>
    <phoneticPr fontId="52"/>
  </si>
  <si>
    <t>Ｈ１６</t>
  </si>
  <si>
    <t>Ｈ１８</t>
  </si>
  <si>
    <t>６５歳以上</t>
  </si>
  <si>
    <t>６５歳以上７５歳未満</t>
    <rPh sb="7" eb="8">
      <t>サイ</t>
    </rPh>
    <rPh sb="8" eb="10">
      <t>ミマン</t>
    </rPh>
    <phoneticPr fontId="55"/>
  </si>
  <si>
    <t>総世帯数に占める割合(b÷a)</t>
    <rPh sb="0" eb="3">
      <t>ソウセタイ</t>
    </rPh>
    <rPh sb="3" eb="4">
      <t>スウ</t>
    </rPh>
    <rPh sb="5" eb="6">
      <t>シ</t>
    </rPh>
    <rPh sb="8" eb="10">
      <t>ワリアイ</t>
    </rPh>
    <phoneticPr fontId="54"/>
  </si>
  <si>
    <t>総人口
①</t>
  </si>
  <si>
    <t>　表３－３</t>
    <rPh sb="1" eb="2">
      <t>ヒョウ</t>
    </rPh>
    <phoneticPr fontId="45"/>
  </si>
  <si>
    <t>人口（人）</t>
    <rPh sb="3" eb="4">
      <t>ヒト</t>
    </rPh>
    <phoneticPr fontId="55"/>
  </si>
  <si>
    <t>②</t>
  </si>
  <si>
    <t>割合（％）</t>
    <rPh sb="0" eb="2">
      <t>ワリアイ</t>
    </rPh>
    <phoneticPr fontId="55"/>
  </si>
  <si>
    <t>②÷①</t>
  </si>
  <si>
    <t>（４）秋田県高齢者世帯数等前年度比較</t>
    <rPh sb="3" eb="5">
      <t>アキタ</t>
    </rPh>
    <rPh sb="5" eb="6">
      <t>ケン</t>
    </rPh>
    <rPh sb="6" eb="9">
      <t>コウレイシャ</t>
    </rPh>
    <rPh sb="9" eb="12">
      <t>セタイスウ</t>
    </rPh>
    <rPh sb="12" eb="13">
      <t>トウ</t>
    </rPh>
    <rPh sb="13" eb="16">
      <t>ゼンネンド</t>
    </rPh>
    <rPh sb="16" eb="18">
      <t>ヒカク</t>
    </rPh>
    <phoneticPr fontId="45"/>
  </si>
  <si>
    <t>③</t>
  </si>
  <si>
    <t>③÷①</t>
  </si>
  <si>
    <t>　表１－２</t>
    <rPh sb="1" eb="2">
      <t>ヒョウ</t>
    </rPh>
    <phoneticPr fontId="45"/>
  </si>
  <si>
    <t>④÷①</t>
  </si>
  <si>
    <t>総世帯数に占める割合(ｃ÷ａ)</t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</si>
  <si>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55"/>
  </si>
  <si>
    <t>Ｈ１１</t>
  </si>
  <si>
    <t>世帯数</t>
    <rPh sb="0" eb="3">
      <t>セタイスウ</t>
    </rPh>
    <phoneticPr fontId="45"/>
  </si>
  <si>
    <t>総世帯数に占める高齢者世帯の割合</t>
    <rPh sb="1" eb="4">
      <t>セタイスウ</t>
    </rPh>
    <rPh sb="11" eb="13">
      <t>セタイ</t>
    </rPh>
    <phoneticPr fontId="54"/>
  </si>
  <si>
    <t>男</t>
    <rPh sb="0" eb="1">
      <t>オトコ</t>
    </rPh>
    <phoneticPr fontId="45"/>
  </si>
  <si>
    <t>女</t>
    <rPh sb="0" eb="1">
      <t>オンナ</t>
    </rPh>
    <phoneticPr fontId="45"/>
  </si>
  <si>
    <t>Ｈ１９</t>
  </si>
  <si>
    <t>Ｈ２０</t>
  </si>
  <si>
    <t>２人以上の世帯</t>
    <rPh sb="1" eb="2">
      <t>ニン</t>
    </rPh>
    <rPh sb="2" eb="4">
      <t>イジョウ</t>
    </rPh>
    <rPh sb="5" eb="7">
      <t>セタイ</t>
    </rPh>
    <phoneticPr fontId="45"/>
  </si>
  <si>
    <t>男女計</t>
    <rPh sb="0" eb="2">
      <t>ダンジョ</t>
    </rPh>
    <rPh sb="2" eb="3">
      <t>ケイ</t>
    </rPh>
    <phoneticPr fontId="45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</si>
  <si>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45"/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</si>
  <si>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45"/>
  </si>
  <si>
    <t>参考</t>
    <rPh sb="0" eb="2">
      <t>サンコウ</t>
    </rPh>
    <phoneticPr fontId="52"/>
  </si>
  <si>
    <t>ひとり暮らし（人＝世帯）</t>
    <rPh sb="3" eb="4">
      <t>グ</t>
    </rPh>
    <rPh sb="7" eb="8">
      <t>ニン</t>
    </rPh>
    <rPh sb="9" eb="11">
      <t>セタイ</t>
    </rPh>
    <phoneticPr fontId="45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</si>
  <si>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45"/>
  </si>
  <si>
    <t>秋田県の高齢者数・高齢化率の推移</t>
    <rPh sb="0" eb="3">
      <t>アキタケン</t>
    </rPh>
    <rPh sb="7" eb="8">
      <t>スウ</t>
    </rPh>
    <phoneticPr fontId="55"/>
  </si>
  <si>
    <t>（２）秋田県高齢者数・高齢化率前年度等比較及び推移</t>
    <rPh sb="3" eb="5">
      <t>アキタ</t>
    </rPh>
    <rPh sb="5" eb="6">
      <t>ケン</t>
    </rPh>
    <rPh sb="6" eb="9">
      <t>コウレイシャ</t>
    </rPh>
    <rPh sb="9" eb="10">
      <t>スウ</t>
    </rPh>
    <rPh sb="11" eb="14">
      <t>コウレイカ</t>
    </rPh>
    <rPh sb="14" eb="15">
      <t>リツ</t>
    </rPh>
    <rPh sb="15" eb="18">
      <t>ゼンネンド</t>
    </rPh>
    <rPh sb="18" eb="19">
      <t>トウ</t>
    </rPh>
    <rPh sb="19" eb="21">
      <t>ヒカク</t>
    </rPh>
    <rPh sb="21" eb="22">
      <t>オヨ</t>
    </rPh>
    <rPh sb="23" eb="25">
      <t>スイイ</t>
    </rPh>
    <phoneticPr fontId="45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</si>
  <si>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45"/>
  </si>
  <si>
    <t>Ｈ２１</t>
  </si>
  <si>
    <t>①</t>
  </si>
  <si>
    <t>⑥
(=④＋⑤)</t>
  </si>
  <si>
    <t>⑧</t>
  </si>
  <si>
    <t>大館・鹿角</t>
    <rPh sb="0" eb="2">
      <t>オオダテ</t>
    </rPh>
    <rPh sb="3" eb="5">
      <t>カヅノ</t>
    </rPh>
    <phoneticPr fontId="45"/>
  </si>
  <si>
    <t>北秋田</t>
    <rPh sb="0" eb="3">
      <t>キタアキタ</t>
    </rPh>
    <phoneticPr fontId="45"/>
  </si>
  <si>
    <t>能代・山本</t>
    <rPh sb="0" eb="2">
      <t>ノシロ</t>
    </rPh>
    <rPh sb="3" eb="5">
      <t>ヤマモト</t>
    </rPh>
    <phoneticPr fontId="45"/>
  </si>
  <si>
    <t>秋田周辺</t>
    <rPh sb="0" eb="2">
      <t>アキタ</t>
    </rPh>
    <rPh sb="2" eb="4">
      <t>シュウヘン</t>
    </rPh>
    <phoneticPr fontId="45"/>
  </si>
  <si>
    <t>割合(ｄ÷ａ)</t>
    <rPh sb="0" eb="2">
      <t>ワリアイ</t>
    </rPh>
    <phoneticPr fontId="52"/>
  </si>
  <si>
    <t>由利本荘
・にかほ</t>
    <rPh sb="0" eb="2">
      <t>ユリ</t>
    </rPh>
    <rPh sb="2" eb="4">
      <t>ホンジョウ</t>
    </rPh>
    <phoneticPr fontId="45"/>
  </si>
  <si>
    <t>⑥※
(=④＋⑤)</t>
  </si>
  <si>
    <t>大仙・仙北</t>
    <rPh sb="0" eb="2">
      <t>ダイセン</t>
    </rPh>
    <rPh sb="3" eb="5">
      <t>センボク</t>
    </rPh>
    <phoneticPr fontId="45"/>
  </si>
  <si>
    <t>横手</t>
  </si>
  <si>
    <t>湯沢・雄勝</t>
    <rPh sb="0" eb="2">
      <t>ユザワ</t>
    </rPh>
    <rPh sb="3" eb="5">
      <t>オガチ</t>
    </rPh>
    <phoneticPr fontId="45"/>
  </si>
  <si>
    <t>公表資料</t>
    <rPh sb="0" eb="2">
      <t>コウヒョウ</t>
    </rPh>
    <rPh sb="2" eb="4">
      <t>シリョウ</t>
    </rPh>
    <phoneticPr fontId="45"/>
  </si>
  <si>
    <t>６５歳以上の人口・割合
②</t>
    <rPh sb="6" eb="8">
      <t>ジンコウ</t>
    </rPh>
    <rPh sb="9" eb="11">
      <t>ワリアイ</t>
    </rPh>
    <phoneticPr fontId="52"/>
  </si>
  <si>
    <t>Ｈ２３</t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</si>
  <si>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45"/>
  </si>
  <si>
    <t>③
(=⑦+⑨)</t>
  </si>
  <si>
    <t>②
(=⑥+⑧)</t>
  </si>
  <si>
    <t>割合</t>
    <rPh sb="0" eb="2">
      <t>ワリアイ</t>
    </rPh>
    <phoneticPr fontId="52"/>
  </si>
  <si>
    <t>③÷②</t>
  </si>
  <si>
    <t>⑦÷⑥</t>
  </si>
  <si>
    <t>⑨÷⑧</t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</si>
  <si>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54"/>
  </si>
  <si>
    <t>区　　分</t>
  </si>
  <si>
    <t>女</t>
    <rPh sb="0" eb="1">
      <t>オンナ</t>
    </rPh>
    <phoneticPr fontId="54"/>
  </si>
  <si>
    <t>人口（ｃ）</t>
  </si>
  <si>
    <t>計</t>
    <rPh sb="0" eb="1">
      <t>ケイ</t>
    </rPh>
    <phoneticPr fontId="54"/>
  </si>
  <si>
    <t>割合</t>
    <rPh sb="0" eb="2">
      <t>ワリアイ</t>
    </rPh>
    <phoneticPr fontId="45"/>
  </si>
  <si>
    <t>⑦
(=⑥÷①)</t>
  </si>
  <si>
    <t>⑨
(=⑧÷①)</t>
  </si>
  <si>
    <t>五城目町</t>
    <rPh sb="0" eb="4">
      <t>ゴジョウメマチ</t>
    </rPh>
    <phoneticPr fontId="45"/>
  </si>
  <si>
    <t>北秋田</t>
  </si>
  <si>
    <t>秋田周辺</t>
    <rPh sb="2" eb="4">
      <t>シュウヘン</t>
    </rPh>
    <phoneticPr fontId="52"/>
  </si>
  <si>
    <t>湯沢・雄勝</t>
    <rPh sb="0" eb="2">
      <t>ユザワ</t>
    </rPh>
    <phoneticPr fontId="52"/>
  </si>
  <si>
    <t>横手</t>
    <rPh sb="0" eb="2">
      <t>ヨコテ</t>
    </rPh>
    <phoneticPr fontId="52"/>
  </si>
  <si>
    <t>大仙・仙北</t>
    <rPh sb="0" eb="2">
      <t>ダイセン</t>
    </rPh>
    <rPh sb="3" eb="5">
      <t>センポク</t>
    </rPh>
    <phoneticPr fontId="52"/>
  </si>
  <si>
    <t>由利本荘
・にかほ</t>
    <rPh sb="0" eb="2">
      <t>ユリ</t>
    </rPh>
    <phoneticPr fontId="45"/>
  </si>
  <si>
    <t>能代・山本</t>
    <rPh sb="0" eb="2">
      <t>ノシロ</t>
    </rPh>
    <rPh sb="3" eb="5">
      <t>ヤマモト</t>
    </rPh>
    <phoneticPr fontId="52"/>
  </si>
  <si>
    <t>秋田周辺</t>
    <rPh sb="0" eb="2">
      <t>アキタ</t>
    </rPh>
    <rPh sb="2" eb="4">
      <t>シュウヘン</t>
    </rPh>
    <phoneticPr fontId="52"/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</si>
  <si>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45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</si>
  <si>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45"/>
  </si>
  <si>
    <t>人口（ｂ）</t>
  </si>
  <si>
    <t>人口（ｄ）</t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</si>
  <si>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52"/>
  </si>
  <si>
    <t>総世帯数
（ａ）</t>
    <rPh sb="0" eb="3">
      <t>ソウセタイ</t>
    </rPh>
    <rPh sb="3" eb="4">
      <t>スウ</t>
    </rPh>
    <phoneticPr fontId="54"/>
  </si>
  <si>
    <t>世帯数（ｂ）</t>
    <rPh sb="0" eb="3">
      <t>セタイスウ</t>
    </rPh>
    <phoneticPr fontId="54"/>
  </si>
  <si>
    <t>世帯数（ｃ）</t>
    <rPh sb="0" eb="3">
      <t>セタイスウ</t>
    </rPh>
    <phoneticPr fontId="54"/>
  </si>
  <si>
    <t>総人口
（ｄ）</t>
    <rPh sb="0" eb="3">
      <t>ソウジンコウ</t>
    </rPh>
    <phoneticPr fontId="54"/>
  </si>
  <si>
    <t>65歳以上人口（ｅ）</t>
    <rPh sb="2" eb="3">
      <t>サイ</t>
    </rPh>
    <rPh sb="3" eb="5">
      <t>イジョウ</t>
    </rPh>
    <rPh sb="5" eb="7">
      <t>ジンコウ</t>
    </rPh>
    <phoneticPr fontId="54"/>
  </si>
  <si>
    <t>人数（ｆ）</t>
    <rPh sb="0" eb="2">
      <t>ニンズウ</t>
    </rPh>
    <phoneticPr fontId="54"/>
  </si>
  <si>
    <t>割合(ｂ÷ａ)</t>
    <rPh sb="0" eb="2">
      <t>ワリアイ</t>
    </rPh>
    <phoneticPr fontId="52"/>
  </si>
  <si>
    <t>割合(ｃ÷ａ)</t>
    <rPh sb="0" eb="2">
      <t>ワリアイ</t>
    </rPh>
    <phoneticPr fontId="52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</si>
  <si>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54"/>
  </si>
  <si>
    <t>Ｈ２５</t>
  </si>
  <si>
    <t>総人口
①
（ａ）</t>
    <rPh sb="0" eb="1">
      <t>ソウ</t>
    </rPh>
    <phoneticPr fontId="52"/>
  </si>
  <si>
    <t>0.6ポイント増</t>
    <rPh sb="7" eb="8">
      <t>ゾウ</t>
    </rPh>
    <phoneticPr fontId="54"/>
  </si>
  <si>
    <t>Ｈ２６</t>
  </si>
  <si>
    <t>Ｈ２７</t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</si>
  <si>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45"/>
  </si>
  <si>
    <t>鹿角郡</t>
    <rPh sb="0" eb="3">
      <t>カヅノグン</t>
    </rPh>
    <phoneticPr fontId="45"/>
  </si>
  <si>
    <t>Ｈ２８</t>
  </si>
  <si>
    <t>※②は、住民基本台帳に基づく市町村からの報告による。</t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</si>
  <si>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45"/>
  </si>
  <si>
    <t>鹿角市</t>
    <rPh sb="0" eb="3">
      <t>カズノシ</t>
    </rPh>
    <phoneticPr fontId="52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</si>
  <si>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55"/>
  </si>
  <si>
    <t>　表３－４</t>
    <rPh sb="1" eb="2">
      <t>ヒョウ</t>
    </rPh>
    <phoneticPr fontId="45"/>
  </si>
  <si>
    <t>※</t>
  </si>
  <si>
    <t>　　</t>
  </si>
  <si>
    <t>　※人口①の県計算出にあたっては、県内市町村間の転入及び転出を除いて</t>
  </si>
  <si>
    <t>　表１－１</t>
    <rPh sb="1" eb="2">
      <t>ヒョウ</t>
    </rPh>
    <phoneticPr fontId="45"/>
  </si>
  <si>
    <t>　表２－２</t>
    <rPh sb="1" eb="2">
      <t>ヒョウ</t>
    </rPh>
    <phoneticPr fontId="45"/>
  </si>
  <si>
    <t>　表３－１</t>
    <rPh sb="1" eb="2">
      <t>ヒョウ</t>
    </rPh>
    <phoneticPr fontId="45"/>
  </si>
  <si>
    <t>　表３－２</t>
    <rPh sb="1" eb="2">
      <t>ヒョウ</t>
    </rPh>
    <phoneticPr fontId="45"/>
  </si>
  <si>
    <t>　表３－５</t>
    <rPh sb="1" eb="2">
      <t>ヒョウ</t>
    </rPh>
    <phoneticPr fontId="45"/>
  </si>
  <si>
    <t>　表４－１</t>
    <rPh sb="1" eb="2">
      <t>ヒョウ</t>
    </rPh>
    <phoneticPr fontId="45"/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</si>
  <si>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45"/>
  </si>
  <si>
    <t>　　の集計結果による。</t>
    <rPh sb="3" eb="5">
      <t>シュウケイ</t>
    </rPh>
    <rPh sb="5" eb="7">
      <t>ケッカ</t>
    </rPh>
    <phoneticPr fontId="45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</si>
  <si>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45"/>
  </si>
  <si>
    <t>Ｈ３０</t>
  </si>
  <si>
    <t>Ｈ２９</t>
  </si>
  <si>
    <t>湯沢市</t>
    <rPh sb="0" eb="3">
      <t>ユザワシ</t>
    </rPh>
    <phoneticPr fontId="52"/>
  </si>
  <si>
    <t>　上記以外は住民基本台帳に基づく市町村からの報告による。（施設を住所地としている者は除く。）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54"/>
  </si>
  <si>
    <t>※総人口・総世帯数は、「秋田県の人口と世帯（月報）」（各年度７月１日現在：秋田県調査統計課）による。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29" eb="30">
      <t>ド</t>
    </rPh>
    <rPh sb="31" eb="32">
      <t>ガツ</t>
    </rPh>
    <rPh sb="33" eb="34">
      <t>ニチ</t>
    </rPh>
    <rPh sb="34" eb="36">
      <t>ゲンザイ</t>
    </rPh>
    <rPh sb="37" eb="39">
      <t>アキタ</t>
    </rPh>
    <rPh sb="39" eb="40">
      <t>ケン</t>
    </rPh>
    <rPh sb="40" eb="42">
      <t>チョウサ</t>
    </rPh>
    <rPh sb="42" eb="44">
      <t>トウケイ</t>
    </rPh>
    <rPh sb="44" eb="45">
      <t>カ</t>
    </rPh>
    <phoneticPr fontId="45"/>
  </si>
  <si>
    <t xml:space="preserve"> ※①以外は、住民基本台帳に基づく市町村からの報告による。（施設を住所地としている者は除く。）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45"/>
  </si>
  <si>
    <t>各年度７月１日現在　(人)</t>
    <rPh sb="0" eb="2">
      <t>カクネン</t>
    </rPh>
    <rPh sb="2" eb="3">
      <t>ド</t>
    </rPh>
    <rPh sb="4" eb="5">
      <t>ガツ</t>
    </rPh>
    <rPh sb="6" eb="7">
      <t>ニチ</t>
    </rPh>
    <rPh sb="7" eb="9">
      <t>ゲンザイ</t>
    </rPh>
    <rPh sb="11" eb="12">
      <t>ニン</t>
    </rPh>
    <phoneticPr fontId="45"/>
  </si>
  <si>
    <t>①は、「秋田県の人口と世帯（月報）」（各年度７月１日現在：秋田県調査統計課）による。</t>
    <rPh sb="19" eb="20">
      <t>カク</t>
    </rPh>
    <rPh sb="20" eb="21">
      <t>ネン</t>
    </rPh>
    <rPh sb="21" eb="22">
      <t>ド</t>
    </rPh>
    <rPh sb="29" eb="31">
      <t>アキタ</t>
    </rPh>
    <phoneticPr fontId="52"/>
  </si>
  <si>
    <t>※①は、「秋田県の人口と世帯（月報）」（各年度７月１日現在：秋田県調査統計課）による。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2" eb="23">
      <t>ド</t>
    </rPh>
    <rPh sb="24" eb="25">
      <t>ガツ</t>
    </rPh>
    <rPh sb="26" eb="27">
      <t>ニチ</t>
    </rPh>
    <rPh sb="27" eb="29">
      <t>ゲンザイ</t>
    </rPh>
    <rPh sb="30" eb="32">
      <t>アキタ</t>
    </rPh>
    <rPh sb="32" eb="33">
      <t>ケン</t>
    </rPh>
    <rPh sb="33" eb="35">
      <t>チョウサ</t>
    </rPh>
    <rPh sb="35" eb="37">
      <t>トウケイ</t>
    </rPh>
    <rPh sb="37" eb="38">
      <t>カ</t>
    </rPh>
    <phoneticPr fontId="45"/>
  </si>
  <si>
    <t>Ｒ４</t>
  </si>
  <si>
    <t>にかほ市</t>
    <rPh sb="3" eb="4">
      <t>シ</t>
    </rPh>
    <phoneticPr fontId="52"/>
  </si>
  <si>
    <t>東成瀬村</t>
    <rPh sb="0" eb="4">
      <t>ヒガシナルセムラ</t>
    </rPh>
    <phoneticPr fontId="45"/>
  </si>
  <si>
    <t>由利本荘市</t>
    <rPh sb="0" eb="2">
      <t>ユリ</t>
    </rPh>
    <rPh sb="2" eb="4">
      <t>ホンジョウ</t>
    </rPh>
    <rPh sb="4" eb="5">
      <t>シ</t>
    </rPh>
    <phoneticPr fontId="45"/>
  </si>
  <si>
    <t>令和５年度高齢化率市町村別順位</t>
  </si>
  <si>
    <t>Ｒ５</t>
  </si>
  <si>
    <t>令和６年度高齢化率市町村別順位</t>
    <phoneticPr fontId="52"/>
  </si>
  <si>
    <t>Ｒ６</t>
  </si>
  <si>
    <t>潟上市</t>
  </si>
  <si>
    <t>潟上市</t>
    <phoneticPr fontId="45"/>
  </si>
  <si>
    <t>令和７年度高齢化率市町村別順位</t>
    <phoneticPr fontId="52"/>
  </si>
  <si>
    <t>（令和7年7月1日現在）</t>
    <phoneticPr fontId="52"/>
  </si>
  <si>
    <t>令和７年度</t>
    <phoneticPr fontId="54"/>
  </si>
  <si>
    <t>Ｒ７</t>
    <phoneticPr fontId="55"/>
  </si>
  <si>
    <t>（令和6年7月1日現在）</t>
    <phoneticPr fontId="52"/>
  </si>
  <si>
    <t>（令和5年7月1日現在）</t>
    <phoneticPr fontId="52"/>
  </si>
  <si>
    <t>（令和4年7月1日現在）</t>
    <phoneticPr fontId="52"/>
  </si>
  <si>
    <t>0.3ポイント増</t>
    <rPh sb="7" eb="8">
      <t>ゾウ</t>
    </rPh>
    <phoneticPr fontId="54"/>
  </si>
  <si>
    <t>0.4ポイント増</t>
    <rPh sb="7" eb="8">
      <t>ゾウ</t>
    </rPh>
    <phoneticPr fontId="54"/>
  </si>
  <si>
    <t>（１）市町村別高齢者数（令和８年７月１日現在）等</t>
    <phoneticPr fontId="45"/>
  </si>
  <si>
    <t>令和８年度市町村別高齢者数・高齢化率（市郡別）</t>
    <phoneticPr fontId="45"/>
  </si>
  <si>
    <t>令和８年度市町村別高齢者数・高齢化率（圏域別）</t>
    <phoneticPr fontId="45"/>
  </si>
  <si>
    <t>令和８年度高齢化率市町村別順位</t>
    <phoneticPr fontId="45"/>
  </si>
  <si>
    <t>令和８年度高齢者数・高齢化率の前年度比較</t>
    <phoneticPr fontId="45"/>
  </si>
  <si>
    <t>（３）市町村別高齢者世帯数（令和８年７月１日現在）</t>
    <phoneticPr fontId="45"/>
  </si>
  <si>
    <t>令和８年度市町村別高齢者世帯数・世帯割合（市郡別）</t>
    <phoneticPr fontId="45"/>
  </si>
  <si>
    <t>令和８年度市町村別高齢者世帯数・世帯割合（圏域別）</t>
    <phoneticPr fontId="45"/>
  </si>
  <si>
    <t>令和８年度市町村別高齢者世帯における要支援・要介護世帯数（市郡別）</t>
    <phoneticPr fontId="45"/>
  </si>
  <si>
    <t>令和８年度市町村別高齢者世帯に占める要支援・要介護世帯数割合（市郡別）</t>
    <phoneticPr fontId="45"/>
  </si>
  <si>
    <t>令和８年度市町村別高齢者世帯に占める要支援・要介護世帯数割合（圏域別）</t>
    <phoneticPr fontId="45"/>
  </si>
  <si>
    <t>令和８年度高齢者世帯数・高齢者世帯割合の前年度比較</t>
    <phoneticPr fontId="45"/>
  </si>
  <si>
    <t>　　調査統計課「秋田県の人口と世帯（月報）」（令和８年７月１日現在）</t>
    <phoneticPr fontId="45"/>
  </si>
  <si>
    <t>※人口①は、「秋田県の人口と世帯（月報）」（令和８年７月１日現在：秋田県調査統計課）による。</t>
    <phoneticPr fontId="45"/>
  </si>
  <si>
    <t>令和８年７月１日現在</t>
    <phoneticPr fontId="45"/>
  </si>
  <si>
    <t>令和８年度高齢化率市町村別順位</t>
    <phoneticPr fontId="52"/>
  </si>
  <si>
    <t>令和８年度高齢者数・高齢化率の前年度比較</t>
    <phoneticPr fontId="54"/>
  </si>
  <si>
    <t>令和７年度</t>
    <rPh sb="0" eb="2">
      <t>レイワ</t>
    </rPh>
    <rPh sb="3" eb="5">
      <t>ネンド</t>
    </rPh>
    <phoneticPr fontId="52"/>
  </si>
  <si>
    <t>令和８年度</t>
    <phoneticPr fontId="54"/>
  </si>
  <si>
    <t>Ｒ８</t>
    <phoneticPr fontId="55"/>
  </si>
  <si>
    <t xml:space="preserve"> ※総世帯①は、「秋田県の人口と世帯（月報）」（令和８年７月１日現在：秋田県調査統計課）による。</t>
    <phoneticPr fontId="45"/>
  </si>
  <si>
    <t>令和７年度</t>
    <rPh sb="0" eb="2">
      <t>レイワ</t>
    </rPh>
    <rPh sb="3" eb="4">
      <t>トシ</t>
    </rPh>
    <rPh sb="4" eb="5">
      <t>ド</t>
    </rPh>
    <phoneticPr fontId="54"/>
  </si>
  <si>
    <t>令和８年度老人月間関係資料</t>
    <phoneticPr fontId="45"/>
  </si>
  <si>
    <t>0.3ポイント減</t>
    <rPh sb="7" eb="8">
      <t>ゲン</t>
    </rPh>
    <phoneticPr fontId="54"/>
  </si>
  <si>
    <t>0.8ポイント増</t>
    <rPh sb="7" eb="8">
      <t>ゾウ</t>
    </rPh>
    <phoneticPr fontId="54"/>
  </si>
  <si>
    <t>　　長寿社会課が各市町村に対して行った「令和８年度高齢者数・高齢者世帯数調査」</t>
    <phoneticPr fontId="45"/>
  </si>
  <si>
    <t>0.5ポイント増</t>
    <rPh sb="7" eb="8">
      <t>ゾウ</t>
    </rPh>
    <phoneticPr fontId="54"/>
  </si>
  <si>
    <t>※表３－３「令和８年度市町村別高齢者世帯に占める要支援・要介護者数（市郡別）」の割合を算出したもの。</t>
    <phoneticPr fontId="52"/>
  </si>
  <si>
    <t xml:space="preserve"> ※総世帯①は、「秋田県の人口と世帯（月報）」（令和８年７月１日現在：秋田県調査統計課）による。</t>
    <phoneticPr fontId="52"/>
  </si>
  <si>
    <t>（令和8年7月1日現在）</t>
    <phoneticPr fontId="52"/>
  </si>
  <si>
    <t>令和８年８月３１日（月）</t>
    <rPh sb="10" eb="11">
      <t>ゲツ</t>
    </rPh>
    <phoneticPr fontId="4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</si>
</sst>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.000_ "/>
    <numFmt numFmtId="178" formatCode="#,##0_ "/>
    <numFmt numFmtId="179" formatCode="#,##0;&quot;▲ &quot;#,##0"/>
  </numFmts>
  <fonts count="65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ゴシック"/>
      <family val="3"/>
    </font>
    <font>
      <sz val="11"/>
      <color indexed="9"/>
      <name val="ＭＳ Ｐゴシック"/>
      <family val="3"/>
    </font>
    <font>
      <sz val="11"/>
      <color indexed="9"/>
      <name val="ＭＳ ゴシック"/>
      <family val="3"/>
    </font>
    <font>
      <sz val="11"/>
      <color indexed="60"/>
      <name val="ＭＳ Ｐゴシック"/>
      <family val="3"/>
    </font>
    <font>
      <sz val="11"/>
      <color indexed="19"/>
      <name val="ＭＳ Ｐゴシック"/>
      <family val="3"/>
    </font>
    <font>
      <sz val="11"/>
      <color indexed="60"/>
      <name val="ＭＳ ゴシック"/>
      <family val="3"/>
    </font>
    <font>
      <b/>
      <sz val="18"/>
      <color indexed="56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indexed="9"/>
      <name val="ＭＳ 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sz val="11"/>
      <color indexed="52"/>
      <name val="ＭＳ ゴシック"/>
      <family val="3"/>
    </font>
    <font>
      <sz val="11"/>
      <color indexed="62"/>
      <name val="ＭＳ Ｐゴシック"/>
      <family val="3"/>
    </font>
    <font>
      <sz val="11"/>
      <color indexed="62"/>
      <name val="ＭＳ ゴシック"/>
      <family val="3"/>
    </font>
    <font>
      <b/>
      <sz val="11"/>
      <color indexed="63"/>
      <name val="ＭＳ Ｐゴシック"/>
      <family val="3"/>
    </font>
    <font>
      <b/>
      <sz val="11"/>
      <color indexed="63"/>
      <name val="ＭＳ ゴシック"/>
      <family val="3"/>
    </font>
    <font>
      <sz val="11"/>
      <color indexed="20"/>
      <name val="ＭＳ Ｐゴシック"/>
      <family val="3"/>
    </font>
    <font>
      <sz val="11"/>
      <color indexed="20"/>
      <name val="ＭＳ ゴシック"/>
      <family val="3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</font>
    <font>
      <sz val="11"/>
      <name val="ＭＳ ゴシック"/>
      <family val="3"/>
    </font>
    <font>
      <sz val="12"/>
      <name val="ＭＳ 明朝"/>
      <family val="1"/>
    </font>
    <font>
      <sz val="11"/>
      <color indexed="17"/>
      <name val="ＭＳ Ｐゴシック"/>
      <family val="3"/>
    </font>
    <font>
      <sz val="11"/>
      <color indexed="17"/>
      <name val="ＭＳ ゴシック"/>
      <family val="3"/>
    </font>
    <font>
      <b/>
      <sz val="15"/>
      <color indexed="56"/>
      <name val="ＭＳ Ｐゴシック"/>
      <family val="3"/>
    </font>
    <font>
      <b/>
      <sz val="15"/>
      <color indexed="62"/>
      <name val="ＭＳ Ｐゴシック"/>
      <family val="3"/>
    </font>
    <font>
      <b/>
      <sz val="15"/>
      <color indexed="56"/>
      <name val="ＭＳ ゴシック"/>
      <family val="3"/>
    </font>
    <font>
      <b/>
      <sz val="13"/>
      <color indexed="56"/>
      <name val="ＭＳ Ｐゴシック"/>
      <family val="3"/>
    </font>
    <font>
      <b/>
      <sz val="13"/>
      <color indexed="62"/>
      <name val="ＭＳ Ｐゴシック"/>
      <family val="3"/>
    </font>
    <font>
      <b/>
      <sz val="13"/>
      <color indexed="56"/>
      <name val="ＭＳ ゴシック"/>
      <family val="3"/>
    </font>
    <font>
      <b/>
      <sz val="11"/>
      <color indexed="56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56"/>
      <name val="ＭＳ ゴシック"/>
      <family val="3"/>
    </font>
    <font>
      <b/>
      <sz val="11"/>
      <color indexed="52"/>
      <name val="ＭＳ Ｐゴシック"/>
      <family val="3"/>
    </font>
    <font>
      <b/>
      <sz val="11"/>
      <color indexed="10"/>
      <name val="ＭＳ Ｐゴシック"/>
      <family val="3"/>
    </font>
    <font>
      <b/>
      <sz val="11"/>
      <color indexed="52"/>
      <name val="ＭＳ ゴシック"/>
      <family val="3"/>
    </font>
    <font>
      <i/>
      <sz val="11"/>
      <color indexed="23"/>
      <name val="ＭＳ Ｐゴシック"/>
      <family val="3"/>
    </font>
    <font>
      <i/>
      <sz val="11"/>
      <color indexed="23"/>
      <name val="ＭＳ ゴシック"/>
      <family val="3"/>
    </font>
    <font>
      <sz val="11"/>
      <color indexed="10"/>
      <name val="ＭＳ ゴシック"/>
      <family val="3"/>
    </font>
    <font>
      <b/>
      <sz val="11"/>
      <color indexed="8"/>
      <name val="ＭＳ Ｐゴシック"/>
      <family val="3"/>
    </font>
    <font>
      <b/>
      <sz val="11"/>
      <color indexed="8"/>
      <name val="ＭＳ ゴシック"/>
      <family val="3"/>
    </font>
    <font>
      <sz val="10"/>
      <name val="ＭＳ ゴシック"/>
      <family val="3"/>
    </font>
    <font>
      <sz val="10"/>
      <name val="ＭＳ ゴシック"/>
      <family val="3"/>
    </font>
    <font>
      <sz val="12"/>
      <name val="ＭＳ ゴシック"/>
      <family val="3"/>
    </font>
    <font>
      <sz val="14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14"/>
      <name val="ＭＳ Ｐゴシック"/>
      <family val="3"/>
    </font>
    <font>
      <sz val="16"/>
      <name val="ＭＳ 明朝"/>
      <family val="1"/>
    </font>
    <font>
      <sz val="11"/>
      <name val="ＭＳ Ｐゴシック"/>
      <family val="3"/>
    </font>
    <font>
      <sz val="8"/>
      <name val="ＤＨＰ平成ゴシックW5"/>
      <family val="3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6"/>
      <name val="ＭＳ ゴシック"/>
      <family val="3"/>
    </font>
    <font>
      <b/>
      <sz val="16"/>
      <name val="ＭＳ Ｐゴシック"/>
      <family val="3"/>
    </font>
    <font>
      <sz val="13"/>
      <name val="ＭＳ ゴシック"/>
      <family val="3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6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1" fillId="24" borderId="1" applyNumberFormat="0" applyAlignment="0" applyProtection="0">
      <alignment vertical="center"/>
    </xf>
    <xf numFmtId="0" fontId="12" fillId="7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2" fillId="0" borderId="0" applyFill="0" applyBorder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9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16">
    <xf numFmtId="0" fontId="0" fillId="0" borderId="0" xfId="0"/>
    <xf numFmtId="37" fontId="24" fillId="0" borderId="0" xfId="164" applyNumberFormat="1" applyFont="1" applyAlignment="1">
      <alignment vertical="center"/>
    </xf>
    <xf numFmtId="37" fontId="46" fillId="0" borderId="0" xfId="164" applyNumberFormat="1" applyFont="1" applyAlignment="1">
      <alignment vertical="center"/>
    </xf>
    <xf numFmtId="37" fontId="24" fillId="0" borderId="0" xfId="164" applyNumberFormat="1" applyFont="1" applyAlignment="1">
      <alignment horizontal="center" vertical="center"/>
    </xf>
    <xf numFmtId="37" fontId="46" fillId="0" borderId="15" xfId="164" applyNumberFormat="1" applyFont="1" applyBorder="1" applyAlignment="1">
      <alignment vertical="center"/>
    </xf>
    <xf numFmtId="37" fontId="46" fillId="0" borderId="16" xfId="164" applyNumberFormat="1" applyFont="1" applyBorder="1" applyAlignment="1">
      <alignment vertical="center"/>
    </xf>
    <xf numFmtId="37" fontId="46" fillId="0" borderId="17" xfId="164" applyNumberFormat="1" applyFont="1" applyBorder="1" applyAlignment="1">
      <alignment vertical="center"/>
    </xf>
    <xf numFmtId="37" fontId="46" fillId="0" borderId="18" xfId="164" applyNumberFormat="1" applyFont="1" applyBorder="1" applyAlignment="1">
      <alignment vertical="center"/>
    </xf>
    <xf numFmtId="37" fontId="46" fillId="0" borderId="19" xfId="164" applyNumberFormat="1" applyFont="1" applyBorder="1" applyAlignment="1">
      <alignment vertical="center"/>
    </xf>
    <xf numFmtId="37" fontId="24" fillId="0" borderId="0" xfId="164" applyNumberFormat="1" applyFont="1" applyAlignment="1">
      <alignment horizontal="right" vertical="center"/>
    </xf>
    <xf numFmtId="37" fontId="24" fillId="0" borderId="0" xfId="164" applyNumberFormat="1" applyFont="1" applyAlignment="1">
      <alignment horizontal="left" vertical="center"/>
    </xf>
    <xf numFmtId="37" fontId="24" fillId="0" borderId="20" xfId="164" applyNumberFormat="1" applyFont="1" applyBorder="1" applyAlignment="1">
      <alignment horizontal="center" vertical="center"/>
    </xf>
    <xf numFmtId="37" fontId="46" fillId="0" borderId="21" xfId="164" applyNumberFormat="1" applyFont="1" applyBorder="1" applyAlignment="1">
      <alignment vertical="center"/>
    </xf>
    <xf numFmtId="37" fontId="46" fillId="0" borderId="22" xfId="164" applyNumberFormat="1" applyFont="1" applyBorder="1" applyAlignment="1">
      <alignment vertical="center"/>
    </xf>
    <xf numFmtId="37" fontId="46" fillId="0" borderId="23" xfId="164" applyNumberFormat="1" applyFont="1" applyBorder="1" applyAlignment="1">
      <alignment vertical="center"/>
    </xf>
    <xf numFmtId="37" fontId="46" fillId="0" borderId="0" xfId="164" applyNumberFormat="1" applyFont="1" applyAlignment="1" applyProtection="1">
      <alignment vertical="center"/>
      <protection locked="0"/>
    </xf>
    <xf numFmtId="37" fontId="49" fillId="28" borderId="27" xfId="164" applyNumberFormat="1" applyFont="1" applyFill="1" applyBorder="1" applyAlignment="1">
      <alignment horizontal="center" vertical="center"/>
    </xf>
    <xf numFmtId="37" fontId="49" fillId="28" borderId="20" xfId="164" applyNumberFormat="1" applyFont="1" applyFill="1" applyBorder="1" applyAlignment="1">
      <alignment horizontal="center" vertical="center"/>
    </xf>
    <xf numFmtId="37" fontId="46" fillId="0" borderId="24" xfId="164" applyNumberFormat="1" applyFont="1" applyBorder="1" applyAlignment="1">
      <alignment vertical="center"/>
    </xf>
    <xf numFmtId="37" fontId="46" fillId="0" borderId="25" xfId="164" applyNumberFormat="1" applyFont="1" applyBorder="1" applyAlignment="1">
      <alignment vertical="center"/>
    </xf>
    <xf numFmtId="37" fontId="46" fillId="0" borderId="28" xfId="164" applyNumberFormat="1" applyFont="1" applyBorder="1" applyAlignment="1">
      <alignment vertical="center"/>
    </xf>
    <xf numFmtId="37" fontId="46" fillId="0" borderId="29" xfId="164" applyNumberFormat="1" applyFont="1" applyBorder="1" applyAlignment="1">
      <alignment vertical="center"/>
    </xf>
    <xf numFmtId="37" fontId="46" fillId="0" borderId="20" xfId="164" applyNumberFormat="1" applyFont="1" applyBorder="1" applyAlignment="1">
      <alignment vertical="center"/>
    </xf>
    <xf numFmtId="37" fontId="46" fillId="0" borderId="26" xfId="164" applyNumberFormat="1" applyFont="1" applyBorder="1" applyAlignment="1">
      <alignment vertical="center"/>
    </xf>
    <xf numFmtId="37" fontId="50" fillId="0" borderId="0" xfId="164" applyNumberFormat="1" applyFont="1" applyAlignment="1">
      <alignment vertical="center"/>
    </xf>
    <xf numFmtId="37" fontId="46" fillId="0" borderId="0" xfId="164" applyNumberFormat="1" applyFont="1" applyAlignment="1">
      <alignment horizontal="centerContinuous" vertical="center"/>
    </xf>
    <xf numFmtId="37" fontId="46" fillId="0" borderId="32" xfId="164" applyNumberFormat="1" applyFont="1" applyBorder="1" applyAlignment="1">
      <alignment horizontal="centerContinuous" vertical="center"/>
    </xf>
    <xf numFmtId="37" fontId="49" fillId="28" borderId="33" xfId="165" applyNumberFormat="1" applyFont="1" applyFill="1" applyBorder="1" applyAlignment="1">
      <alignment vertical="center"/>
    </xf>
    <xf numFmtId="37" fontId="49" fillId="28" borderId="34" xfId="164" applyNumberFormat="1" applyFont="1" applyFill="1" applyBorder="1" applyAlignment="1">
      <alignment vertical="center"/>
    </xf>
    <xf numFmtId="37" fontId="46" fillId="0" borderId="35" xfId="164" applyNumberFormat="1" applyFont="1" applyBorder="1" applyAlignment="1">
      <alignment vertical="center"/>
    </xf>
    <xf numFmtId="37" fontId="46" fillId="0" borderId="36" xfId="164" applyNumberFormat="1" applyFont="1" applyBorder="1" applyAlignment="1">
      <alignment vertical="center"/>
    </xf>
    <xf numFmtId="37" fontId="46" fillId="0" borderId="31" xfId="164" applyNumberFormat="1" applyFont="1" applyBorder="1" applyAlignment="1">
      <alignment vertical="center"/>
    </xf>
    <xf numFmtId="37" fontId="49" fillId="28" borderId="37" xfId="164" applyNumberFormat="1" applyFont="1" applyFill="1" applyBorder="1" applyAlignment="1">
      <alignment vertical="center"/>
    </xf>
    <xf numFmtId="37" fontId="49" fillId="28" borderId="38" xfId="164" applyNumberFormat="1" applyFont="1" applyFill="1" applyBorder="1" applyAlignment="1">
      <alignment vertical="center"/>
    </xf>
    <xf numFmtId="37" fontId="49" fillId="28" borderId="39" xfId="164" applyNumberFormat="1" applyFont="1" applyFill="1" applyBorder="1" applyAlignment="1">
      <alignment vertical="center"/>
    </xf>
    <xf numFmtId="37" fontId="46" fillId="0" borderId="40" xfId="164" applyNumberFormat="1" applyFont="1" applyBorder="1" applyAlignment="1">
      <alignment vertical="center"/>
    </xf>
    <xf numFmtId="37" fontId="46" fillId="0" borderId="41" xfId="164" applyNumberFormat="1" applyFont="1" applyBorder="1" applyAlignment="1">
      <alignment vertical="center"/>
    </xf>
    <xf numFmtId="37" fontId="46" fillId="0" borderId="42" xfId="164" applyNumberFormat="1" applyFont="1" applyBorder="1" applyAlignment="1">
      <alignment vertical="center"/>
    </xf>
    <xf numFmtId="37" fontId="49" fillId="28" borderId="43" xfId="164" applyNumberFormat="1" applyFont="1" applyFill="1" applyBorder="1" applyAlignment="1">
      <alignment vertical="center"/>
    </xf>
    <xf numFmtId="37" fontId="46" fillId="0" borderId="30" xfId="164" applyNumberFormat="1" applyFont="1" applyBorder="1" applyAlignment="1">
      <alignment vertical="center"/>
    </xf>
    <xf numFmtId="37" fontId="46" fillId="0" borderId="34" xfId="164" applyNumberFormat="1" applyFont="1" applyBorder="1" applyAlignment="1">
      <alignment vertical="center"/>
    </xf>
    <xf numFmtId="37" fontId="51" fillId="0" borderId="0" xfId="164" applyNumberFormat="1" applyFont="1" applyAlignment="1">
      <alignment vertical="center"/>
    </xf>
    <xf numFmtId="37" fontId="49" fillId="28" borderId="19" xfId="165" applyNumberFormat="1" applyFont="1" applyFill="1" applyBorder="1" applyAlignment="1">
      <alignment vertical="center"/>
    </xf>
    <xf numFmtId="37" fontId="49" fillId="28" borderId="45" xfId="164" applyNumberFormat="1" applyFont="1" applyFill="1" applyBorder="1" applyAlignment="1">
      <alignment vertical="center"/>
    </xf>
    <xf numFmtId="37" fontId="46" fillId="0" borderId="51" xfId="164" applyNumberFormat="1" applyFont="1" applyBorder="1" applyAlignment="1">
      <alignment horizontal="centerContinuous" vertical="center"/>
    </xf>
    <xf numFmtId="37" fontId="49" fillId="28" borderId="52" xfId="164" applyNumberFormat="1" applyFont="1" applyFill="1" applyBorder="1" applyAlignment="1">
      <alignment vertical="center"/>
    </xf>
    <xf numFmtId="37" fontId="49" fillId="28" borderId="53" xfId="164" applyNumberFormat="1" applyFont="1" applyFill="1" applyBorder="1" applyAlignment="1">
      <alignment vertical="center"/>
    </xf>
    <xf numFmtId="37" fontId="46" fillId="0" borderId="55" xfId="164" applyNumberFormat="1" applyFont="1" applyBorder="1" applyAlignment="1">
      <alignment vertical="center"/>
    </xf>
    <xf numFmtId="37" fontId="46" fillId="0" borderId="56" xfId="164" applyNumberFormat="1" applyFont="1" applyBorder="1" applyAlignment="1">
      <alignment vertical="center"/>
    </xf>
    <xf numFmtId="37" fontId="46" fillId="0" borderId="59" xfId="164" applyNumberFormat="1" applyFont="1" applyBorder="1" applyAlignment="1">
      <alignment vertical="center"/>
    </xf>
    <xf numFmtId="37" fontId="46" fillId="0" borderId="60" xfId="164" applyNumberFormat="1" applyFont="1" applyBorder="1" applyAlignment="1">
      <alignment vertical="center"/>
    </xf>
    <xf numFmtId="37" fontId="46" fillId="0" borderId="51" xfId="164" applyNumberFormat="1" applyFont="1" applyBorder="1" applyAlignment="1">
      <alignment vertical="center"/>
    </xf>
    <xf numFmtId="37" fontId="46" fillId="0" borderId="61" xfId="164" applyNumberFormat="1" applyFont="1" applyBorder="1" applyAlignment="1">
      <alignment horizontal="centerContinuous" vertical="center"/>
    </xf>
    <xf numFmtId="37" fontId="49" fillId="28" borderId="62" xfId="164" applyNumberFormat="1" applyFont="1" applyFill="1" applyBorder="1" applyAlignment="1">
      <alignment vertical="center"/>
    </xf>
    <xf numFmtId="38" fontId="46" fillId="0" borderId="35" xfId="209" applyFont="1" applyFill="1" applyBorder="1" applyAlignment="1">
      <alignment vertical="center"/>
    </xf>
    <xf numFmtId="37" fontId="49" fillId="28" borderId="33" xfId="164" applyNumberFormat="1" applyFont="1" applyFill="1" applyBorder="1" applyAlignment="1">
      <alignment vertical="center"/>
    </xf>
    <xf numFmtId="37" fontId="46" fillId="0" borderId="42" xfId="164" applyNumberFormat="1" applyFont="1" applyBorder="1" applyAlignment="1">
      <alignment horizontal="centerContinuous" vertical="center"/>
    </xf>
    <xf numFmtId="37" fontId="49" fillId="28" borderId="66" xfId="164" applyNumberFormat="1" applyFont="1" applyFill="1" applyBorder="1" applyAlignment="1">
      <alignment vertical="center"/>
    </xf>
    <xf numFmtId="37" fontId="46" fillId="0" borderId="50" xfId="164" applyNumberFormat="1" applyFont="1" applyBorder="1" applyAlignment="1">
      <alignment vertical="center"/>
    </xf>
    <xf numFmtId="38" fontId="46" fillId="0" borderId="41" xfId="209" applyFont="1" applyFill="1" applyBorder="1" applyAlignment="1">
      <alignment vertical="center"/>
    </xf>
    <xf numFmtId="37" fontId="46" fillId="0" borderId="53" xfId="164" applyNumberFormat="1" applyFont="1" applyBorder="1" applyAlignment="1">
      <alignment vertical="center"/>
    </xf>
    <xf numFmtId="37" fontId="46" fillId="0" borderId="71" xfId="164" applyNumberFormat="1" applyFont="1" applyBorder="1" applyAlignment="1">
      <alignment vertical="center"/>
    </xf>
    <xf numFmtId="176" fontId="49" fillId="28" borderId="38" xfId="210" applyNumberFormat="1" applyFont="1" applyFill="1" applyBorder="1" applyAlignment="1" applyProtection="1">
      <alignment vertical="center"/>
    </xf>
    <xf numFmtId="176" fontId="49" fillId="28" borderId="37" xfId="210" applyNumberFormat="1" applyFont="1" applyFill="1" applyBorder="1" applyAlignment="1" applyProtection="1">
      <alignment vertical="center"/>
    </xf>
    <xf numFmtId="176" fontId="46" fillId="0" borderId="30" xfId="210" applyNumberFormat="1" applyFont="1" applyFill="1" applyBorder="1" applyAlignment="1" applyProtection="1">
      <alignment vertical="center"/>
    </xf>
    <xf numFmtId="176" fontId="46" fillId="0" borderId="31" xfId="210" applyNumberFormat="1" applyFont="1" applyFill="1" applyBorder="1" applyAlignment="1" applyProtection="1">
      <alignment vertical="center"/>
    </xf>
    <xf numFmtId="176" fontId="46" fillId="0" borderId="32" xfId="210" applyNumberFormat="1" applyFont="1" applyFill="1" applyBorder="1" applyAlignment="1" applyProtection="1">
      <alignment vertical="center"/>
    </xf>
    <xf numFmtId="176" fontId="49" fillId="28" borderId="43" xfId="210" applyNumberFormat="1" applyFont="1" applyFill="1" applyBorder="1" applyAlignment="1" applyProtection="1">
      <alignment vertical="center"/>
    </xf>
    <xf numFmtId="176" fontId="49" fillId="28" borderId="34" xfId="210" applyNumberFormat="1" applyFont="1" applyFill="1" applyBorder="1" applyAlignment="1" applyProtection="1">
      <alignment vertical="center"/>
    </xf>
    <xf numFmtId="176" fontId="46" fillId="0" borderId="40" xfId="210" applyNumberFormat="1" applyFont="1" applyFill="1" applyBorder="1" applyAlignment="1" applyProtection="1">
      <alignment vertical="center"/>
    </xf>
    <xf numFmtId="176" fontId="46" fillId="0" borderId="41" xfId="210" applyNumberFormat="1" applyFont="1" applyFill="1" applyBorder="1" applyAlignment="1" applyProtection="1">
      <alignment vertical="center"/>
    </xf>
    <xf numFmtId="176" fontId="46" fillId="0" borderId="42" xfId="210" applyNumberFormat="1" applyFont="1" applyFill="1" applyBorder="1" applyAlignment="1" applyProtection="1">
      <alignment vertical="center"/>
    </xf>
    <xf numFmtId="37" fontId="46" fillId="0" borderId="0" xfId="164" applyNumberFormat="1" applyFont="1" applyAlignment="1">
      <alignment horizontal="right" vertical="center"/>
    </xf>
    <xf numFmtId="176" fontId="49" fillId="28" borderId="53" xfId="210" applyNumberFormat="1" applyFont="1" applyFill="1" applyBorder="1" applyAlignment="1" applyProtection="1">
      <alignment vertical="center"/>
    </xf>
    <xf numFmtId="176" fontId="49" fillId="28" borderId="52" xfId="210" applyNumberFormat="1" applyFont="1" applyFill="1" applyBorder="1" applyAlignment="1" applyProtection="1">
      <alignment vertical="center"/>
    </xf>
    <xf numFmtId="176" fontId="46" fillId="0" borderId="59" xfId="210" applyNumberFormat="1" applyFont="1" applyFill="1" applyBorder="1" applyAlignment="1" applyProtection="1">
      <alignment vertical="center"/>
    </xf>
    <xf numFmtId="176" fontId="46" fillId="0" borderId="56" xfId="210" applyNumberFormat="1" applyFont="1" applyFill="1" applyBorder="1" applyAlignment="1" applyProtection="1">
      <alignment vertical="center"/>
    </xf>
    <xf numFmtId="176" fontId="46" fillId="0" borderId="51" xfId="210" applyNumberFormat="1" applyFont="1" applyFill="1" applyBorder="1" applyAlignment="1" applyProtection="1">
      <alignment vertical="center"/>
    </xf>
    <xf numFmtId="37" fontId="46" fillId="0" borderId="76" xfId="164" applyNumberFormat="1" applyFont="1" applyBorder="1" applyAlignment="1">
      <alignment vertical="center"/>
    </xf>
    <xf numFmtId="37" fontId="46" fillId="0" borderId="77" xfId="164" applyNumberFormat="1" applyFont="1" applyBorder="1" applyAlignment="1">
      <alignment vertical="center"/>
    </xf>
    <xf numFmtId="37" fontId="49" fillId="28" borderId="20" xfId="164" applyNumberFormat="1" applyFont="1" applyFill="1" applyBorder="1" applyAlignment="1">
      <alignment horizontal="center" vertical="center" wrapText="1"/>
    </xf>
    <xf numFmtId="37" fontId="49" fillId="28" borderId="78" xfId="164" applyNumberFormat="1" applyFont="1" applyFill="1" applyBorder="1" applyAlignment="1">
      <alignment vertical="center"/>
    </xf>
    <xf numFmtId="37" fontId="46" fillId="0" borderId="79" xfId="164" applyNumberFormat="1" applyFont="1" applyBorder="1" applyAlignment="1">
      <alignment vertical="center"/>
    </xf>
    <xf numFmtId="37" fontId="46" fillId="0" borderId="80" xfId="164" applyNumberFormat="1" applyFont="1" applyBorder="1" applyAlignment="1">
      <alignment vertical="center"/>
    </xf>
    <xf numFmtId="37" fontId="46" fillId="0" borderId="32" xfId="164" applyNumberFormat="1" applyFont="1" applyBorder="1" applyAlignment="1">
      <alignment vertical="center"/>
    </xf>
    <xf numFmtId="37" fontId="46" fillId="0" borderId="81" xfId="164" applyNumberFormat="1" applyFont="1" applyBorder="1" applyAlignment="1">
      <alignment vertical="center"/>
    </xf>
    <xf numFmtId="37" fontId="46" fillId="0" borderId="63" xfId="164" applyNumberFormat="1" applyFont="1" applyBorder="1" applyAlignment="1">
      <alignment vertical="center"/>
    </xf>
    <xf numFmtId="37" fontId="46" fillId="0" borderId="82" xfId="164" applyNumberFormat="1" applyFont="1" applyBorder="1" applyAlignment="1">
      <alignment vertical="center"/>
    </xf>
    <xf numFmtId="37" fontId="46" fillId="0" borderId="75" xfId="164" applyNumberFormat="1" applyFont="1" applyBorder="1" applyAlignment="1">
      <alignment vertical="center"/>
    </xf>
    <xf numFmtId="37" fontId="46" fillId="0" borderId="83" xfId="164" applyNumberFormat="1" applyFont="1" applyBorder="1" applyAlignment="1">
      <alignment vertical="center"/>
    </xf>
    <xf numFmtId="37" fontId="46" fillId="0" borderId="84" xfId="164" applyNumberFormat="1" applyFont="1" applyBorder="1" applyAlignment="1">
      <alignment vertical="center"/>
    </xf>
    <xf numFmtId="37" fontId="46" fillId="0" borderId="85" xfId="164" applyNumberFormat="1" applyFont="1" applyBorder="1" applyAlignment="1">
      <alignment vertical="center"/>
    </xf>
    <xf numFmtId="37" fontId="46" fillId="0" borderId="67" xfId="164" applyNumberFormat="1" applyFont="1" applyBorder="1" applyAlignment="1">
      <alignment vertical="center"/>
    </xf>
    <xf numFmtId="37" fontId="49" fillId="28" borderId="71" xfId="164" applyNumberFormat="1" applyFont="1" applyFill="1" applyBorder="1" applyAlignment="1">
      <alignment vertical="center"/>
    </xf>
    <xf numFmtId="37" fontId="46" fillId="0" borderId="86" xfId="164" applyNumberFormat="1" applyFont="1" applyBorder="1" applyAlignment="1">
      <alignment vertical="center"/>
    </xf>
    <xf numFmtId="37" fontId="46" fillId="0" borderId="70" xfId="164" applyNumberFormat="1" applyFont="1" applyBorder="1" applyAlignment="1">
      <alignment vertical="center"/>
    </xf>
    <xf numFmtId="38" fontId="46" fillId="0" borderId="87" xfId="0" applyNumberFormat="1" applyFont="1" applyBorder="1" applyAlignment="1">
      <alignment vertical="center"/>
    </xf>
    <xf numFmtId="38" fontId="46" fillId="0" borderId="88" xfId="0" applyNumberFormat="1" applyFont="1" applyBorder="1" applyAlignment="1">
      <alignment vertical="center"/>
    </xf>
    <xf numFmtId="37" fontId="46" fillId="0" borderId="61" xfId="164" applyNumberFormat="1" applyFont="1" applyBorder="1" applyAlignment="1">
      <alignment vertical="center"/>
    </xf>
    <xf numFmtId="38" fontId="46" fillId="0" borderId="89" xfId="209" applyFont="1" applyBorder="1" applyAlignment="1">
      <alignment vertical="center"/>
    </xf>
    <xf numFmtId="37" fontId="46" fillId="0" borderId="90" xfId="164" applyNumberFormat="1" applyFont="1" applyBorder="1" applyAlignment="1">
      <alignment vertical="center"/>
    </xf>
    <xf numFmtId="37" fontId="46" fillId="0" borderId="91" xfId="164" applyNumberFormat="1" applyFont="1" applyBorder="1" applyAlignment="1">
      <alignment vertical="center"/>
    </xf>
    <xf numFmtId="38" fontId="46" fillId="0" borderId="0" xfId="0" applyNumberFormat="1" applyFont="1" applyAlignment="1">
      <alignment vertical="center"/>
    </xf>
    <xf numFmtId="37" fontId="46" fillId="0" borderId="74" xfId="164" applyNumberFormat="1" applyFont="1" applyBorder="1" applyAlignment="1">
      <alignment vertical="center"/>
    </xf>
    <xf numFmtId="37" fontId="46" fillId="0" borderId="62" xfId="164" applyNumberFormat="1" applyFont="1" applyBorder="1" applyAlignment="1">
      <alignment vertical="center"/>
    </xf>
    <xf numFmtId="176" fontId="46" fillId="0" borderId="35" xfId="210" applyNumberFormat="1" applyFont="1" applyFill="1" applyBorder="1" applyAlignment="1" applyProtection="1">
      <alignment vertical="center"/>
    </xf>
    <xf numFmtId="0" fontId="24" fillId="0" borderId="0" xfId="0" applyFont="1" applyAlignment="1">
      <alignment vertical="center"/>
    </xf>
    <xf numFmtId="38" fontId="24" fillId="0" borderId="0" xfId="0" applyNumberFormat="1" applyFont="1" applyAlignment="1">
      <alignment vertical="center"/>
    </xf>
    <xf numFmtId="0" fontId="24" fillId="0" borderId="0" xfId="209" applyNumberFormat="1" applyFont="1" applyBorder="1" applyAlignment="1">
      <alignment horizontal="center" vertical="center"/>
    </xf>
    <xf numFmtId="0" fontId="24" fillId="0" borderId="20" xfId="209" applyNumberFormat="1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38" fontId="53" fillId="0" borderId="0" xfId="0" applyNumberFormat="1" applyFont="1" applyAlignment="1">
      <alignment vertical="center"/>
    </xf>
    <xf numFmtId="0" fontId="24" fillId="0" borderId="19" xfId="209" applyNumberFormat="1" applyFont="1" applyBorder="1" applyAlignment="1">
      <alignment horizontal="center" vertical="center"/>
    </xf>
    <xf numFmtId="38" fontId="24" fillId="0" borderId="37" xfId="209" applyFont="1" applyBorder="1" applyAlignment="1">
      <alignment horizontal="center" vertical="center" wrapText="1"/>
    </xf>
    <xf numFmtId="3" fontId="24" fillId="0" borderId="0" xfId="0" applyNumberFormat="1" applyFont="1" applyAlignment="1">
      <alignment vertical="center"/>
    </xf>
    <xf numFmtId="38" fontId="24" fillId="0" borderId="34" xfId="209" applyFont="1" applyBorder="1" applyAlignment="1">
      <alignment horizontal="center" vertical="center" wrapText="1"/>
    </xf>
    <xf numFmtId="37" fontId="24" fillId="0" borderId="0" xfId="209" applyNumberFormat="1" applyFont="1" applyBorder="1" applyAlignment="1">
      <alignment horizontal="right" vertical="center"/>
    </xf>
    <xf numFmtId="0" fontId="24" fillId="0" borderId="0" xfId="209" applyNumberFormat="1" applyFont="1" applyBorder="1" applyAlignment="1">
      <alignment horizontal="right" vertical="center"/>
    </xf>
    <xf numFmtId="0" fontId="24" fillId="0" borderId="52" xfId="209" applyNumberFormat="1" applyFont="1" applyBorder="1" applyAlignment="1">
      <alignment horizontal="center" vertical="center" wrapText="1"/>
    </xf>
    <xf numFmtId="10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/>
    </xf>
    <xf numFmtId="176" fontId="24" fillId="0" borderId="24" xfId="210" applyNumberFormat="1" applyFont="1" applyBorder="1" applyAlignment="1">
      <alignment horizontal="distributed" vertical="center"/>
    </xf>
    <xf numFmtId="176" fontId="24" fillId="0" borderId="77" xfId="210" applyNumberFormat="1" applyFont="1" applyBorder="1" applyAlignment="1">
      <alignment horizontal="distributed" vertical="center"/>
    </xf>
    <xf numFmtId="176" fontId="24" fillId="0" borderId="25" xfId="210" applyNumberFormat="1" applyFont="1" applyBorder="1" applyAlignment="1">
      <alignment horizontal="distributed" vertical="center"/>
    </xf>
    <xf numFmtId="176" fontId="24" fillId="0" borderId="26" xfId="210" applyNumberFormat="1" applyFont="1" applyBorder="1" applyAlignment="1">
      <alignment horizontal="distributed" vertical="center"/>
    </xf>
    <xf numFmtId="176" fontId="24" fillId="0" borderId="97" xfId="210" applyNumberFormat="1" applyFont="1" applyBorder="1" applyAlignment="1">
      <alignment horizontal="distributed" vertical="center"/>
    </xf>
    <xf numFmtId="176" fontId="24" fillId="0" borderId="54" xfId="210" applyNumberFormat="1" applyFont="1" applyBorder="1" applyAlignment="1">
      <alignment horizontal="distributed" vertical="center"/>
    </xf>
    <xf numFmtId="176" fontId="24" fillId="0" borderId="55" xfId="210" applyNumberFormat="1" applyFont="1" applyBorder="1" applyAlignment="1">
      <alignment horizontal="distributed" vertical="center"/>
    </xf>
    <xf numFmtId="176" fontId="24" fillId="0" borderId="22" xfId="210" applyNumberFormat="1" applyFont="1" applyBorder="1" applyAlignment="1">
      <alignment horizontal="distributed" vertical="center"/>
    </xf>
    <xf numFmtId="176" fontId="24" fillId="0" borderId="93" xfId="210" applyNumberFormat="1" applyFont="1" applyBorder="1" applyAlignment="1">
      <alignment horizontal="distributed" vertical="center"/>
    </xf>
    <xf numFmtId="0" fontId="24" fillId="0" borderId="45" xfId="0" applyFont="1" applyBorder="1" applyAlignment="1">
      <alignment horizontal="distributed" vertical="center"/>
    </xf>
    <xf numFmtId="0" fontId="24" fillId="0" borderId="0" xfId="167" applyFont="1" applyAlignment="1">
      <alignment horizontal="distributed" vertical="center"/>
    </xf>
    <xf numFmtId="176" fontId="24" fillId="0" borderId="20" xfId="0" applyNumberFormat="1" applyFont="1" applyBorder="1" applyAlignment="1">
      <alignment horizontal="center" vertical="center"/>
    </xf>
    <xf numFmtId="176" fontId="24" fillId="0" borderId="24" xfId="210" applyNumberFormat="1" applyFont="1" applyBorder="1" applyAlignment="1">
      <alignment vertical="center"/>
    </xf>
    <xf numFmtId="176" fontId="24" fillId="0" borderId="25" xfId="210" applyNumberFormat="1" applyFont="1" applyBorder="1" applyAlignment="1">
      <alignment vertical="center"/>
    </xf>
    <xf numFmtId="176" fontId="24" fillId="0" borderId="26" xfId="210" applyNumberFormat="1" applyFont="1" applyBorder="1" applyAlignment="1">
      <alignment vertical="center"/>
    </xf>
    <xf numFmtId="176" fontId="24" fillId="0" borderId="27" xfId="210" applyNumberFormat="1" applyFont="1" applyBorder="1" applyAlignment="1">
      <alignment vertical="center"/>
    </xf>
    <xf numFmtId="176" fontId="24" fillId="0" borderId="77" xfId="210" applyNumberFormat="1" applyFont="1" applyBorder="1" applyAlignment="1">
      <alignment vertical="center"/>
    </xf>
    <xf numFmtId="176" fontId="24" fillId="0" borderId="20" xfId="210" applyNumberFormat="1" applyFont="1" applyBorder="1" applyAlignment="1">
      <alignment vertical="center"/>
    </xf>
    <xf numFmtId="176" fontId="24" fillId="0" borderId="0" xfId="21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horizontal="center" vertical="center"/>
    </xf>
    <xf numFmtId="176" fontId="24" fillId="0" borderId="22" xfId="0" applyNumberFormat="1" applyFont="1" applyBorder="1" applyAlignment="1">
      <alignment horizontal="center" vertical="center"/>
    </xf>
    <xf numFmtId="176" fontId="24" fillId="0" borderId="76" xfId="210" applyNumberFormat="1" applyFont="1" applyBorder="1" applyAlignment="1">
      <alignment horizontal="distributed" vertical="center"/>
    </xf>
    <xf numFmtId="0" fontId="46" fillId="0" borderId="0" xfId="0" applyFont="1" applyAlignment="1">
      <alignment vertical="center"/>
    </xf>
    <xf numFmtId="0" fontId="46" fillId="0" borderId="39" xfId="0" applyFont="1" applyBorder="1" applyAlignment="1">
      <alignment horizontal="center" vertical="center"/>
    </xf>
    <xf numFmtId="176" fontId="46" fillId="0" borderId="71" xfId="0" applyNumberFormat="1" applyFont="1" applyBorder="1" applyAlignment="1">
      <alignment vertical="center"/>
    </xf>
    <xf numFmtId="176" fontId="46" fillId="0" borderId="56" xfId="0" applyNumberFormat="1" applyFont="1" applyBorder="1" applyAlignment="1">
      <alignment vertical="center"/>
    </xf>
    <xf numFmtId="176" fontId="46" fillId="0" borderId="53" xfId="0" applyNumberFormat="1" applyFont="1" applyBorder="1" applyAlignment="1">
      <alignment vertical="center"/>
    </xf>
    <xf numFmtId="176" fontId="46" fillId="0" borderId="57" xfId="0" applyNumberFormat="1" applyFont="1" applyBorder="1" applyAlignment="1">
      <alignment vertical="center"/>
    </xf>
    <xf numFmtId="0" fontId="46" fillId="0" borderId="19" xfId="166" applyFont="1" applyBorder="1" applyAlignment="1">
      <alignment vertical="center"/>
    </xf>
    <xf numFmtId="0" fontId="46" fillId="0" borderId="29" xfId="166" applyFont="1" applyBorder="1" applyAlignment="1">
      <alignment horizontal="center" vertical="center"/>
    </xf>
    <xf numFmtId="0" fontId="46" fillId="0" borderId="150" xfId="166" applyFont="1" applyBorder="1" applyAlignment="1">
      <alignment vertical="center" wrapText="1"/>
    </xf>
    <xf numFmtId="37" fontId="49" fillId="28" borderId="17" xfId="166" applyNumberFormat="1" applyFont="1" applyFill="1" applyBorder="1" applyAlignment="1">
      <alignment horizontal="right" vertical="center"/>
    </xf>
    <xf numFmtId="37" fontId="49" fillId="28" borderId="95" xfId="166" applyNumberFormat="1" applyFont="1" applyFill="1" applyBorder="1" applyAlignment="1">
      <alignment vertical="center"/>
    </xf>
    <xf numFmtId="37" fontId="46" fillId="0" borderId="96" xfId="166" applyNumberFormat="1" applyFont="1" applyBorder="1" applyAlignment="1">
      <alignment vertical="center"/>
    </xf>
    <xf numFmtId="37" fontId="49" fillId="28" borderId="95" xfId="166" applyNumberFormat="1" applyFont="1" applyFill="1" applyBorder="1" applyAlignment="1" applyProtection="1">
      <alignment vertical="center"/>
      <protection locked="0"/>
    </xf>
    <xf numFmtId="0" fontId="46" fillId="0" borderId="92" xfId="166" applyFont="1" applyBorder="1" applyAlignment="1">
      <alignment horizontal="center" vertical="center"/>
    </xf>
    <xf numFmtId="37" fontId="49" fillId="28" borderId="33" xfId="166" applyNumberFormat="1" applyFont="1" applyFill="1" applyBorder="1" applyAlignment="1">
      <alignment horizontal="right" vertical="center"/>
    </xf>
    <xf numFmtId="38" fontId="49" fillId="28" borderId="33" xfId="166" applyNumberFormat="1" applyFont="1" applyFill="1" applyBorder="1" applyAlignment="1">
      <alignment horizontal="right" vertical="center"/>
    </xf>
    <xf numFmtId="38" fontId="46" fillId="0" borderId="78" xfId="166" applyNumberFormat="1" applyFont="1" applyBorder="1" applyAlignment="1">
      <alignment vertical="center"/>
    </xf>
    <xf numFmtId="38" fontId="46" fillId="0" borderId="36" xfId="166" applyNumberFormat="1" applyFont="1" applyBorder="1" applyAlignment="1">
      <alignment vertical="center"/>
    </xf>
    <xf numFmtId="38" fontId="46" fillId="0" borderId="92" xfId="166" applyNumberFormat="1" applyFont="1" applyBorder="1" applyAlignment="1">
      <alignment vertical="center"/>
    </xf>
    <xf numFmtId="38" fontId="46" fillId="0" borderId="63" xfId="166" applyNumberFormat="1" applyFont="1" applyBorder="1" applyAlignment="1">
      <alignment vertical="center"/>
    </xf>
    <xf numFmtId="37" fontId="49" fillId="28" borderId="35" xfId="166" applyNumberFormat="1" applyFont="1" applyFill="1" applyBorder="1" applyAlignment="1">
      <alignment vertical="center"/>
    </xf>
    <xf numFmtId="38" fontId="46" fillId="0" borderId="81" xfId="166" applyNumberFormat="1" applyFont="1" applyBorder="1" applyAlignment="1">
      <alignment vertical="center"/>
    </xf>
    <xf numFmtId="38" fontId="46" fillId="0" borderId="61" xfId="166" applyNumberFormat="1" applyFont="1" applyBorder="1" applyAlignment="1">
      <alignment vertical="center"/>
    </xf>
    <xf numFmtId="0" fontId="46" fillId="0" borderId="57" xfId="166" applyFont="1" applyBorder="1" applyAlignment="1">
      <alignment horizontal="center" vertical="center"/>
    </xf>
    <xf numFmtId="0" fontId="46" fillId="0" borderId="70" xfId="166" applyFont="1" applyBorder="1" applyAlignment="1">
      <alignment horizontal="center" vertical="center" wrapText="1"/>
    </xf>
    <xf numFmtId="176" fontId="49" fillId="28" borderId="52" xfId="210" applyNumberFormat="1" applyFont="1" applyFill="1" applyBorder="1" applyAlignment="1" applyProtection="1">
      <alignment horizontal="right" vertical="center"/>
    </xf>
    <xf numFmtId="176" fontId="46" fillId="0" borderId="51" xfId="210" applyNumberFormat="1" applyFont="1" applyFill="1" applyBorder="1" applyAlignment="1">
      <alignment vertical="center"/>
    </xf>
    <xf numFmtId="0" fontId="46" fillId="0" borderId="18" xfId="166" applyFont="1" applyBorder="1" applyAlignment="1">
      <alignment vertical="center"/>
    </xf>
    <xf numFmtId="0" fontId="46" fillId="0" borderId="78" xfId="166" applyFont="1" applyBorder="1" applyAlignment="1">
      <alignment horizontal="center" vertical="center"/>
    </xf>
    <xf numFmtId="38" fontId="49" fillId="28" borderId="33" xfId="166" applyNumberFormat="1" applyFont="1" applyFill="1" applyBorder="1" applyAlignment="1">
      <alignment vertical="center"/>
    </xf>
    <xf numFmtId="38" fontId="46" fillId="0" borderId="31" xfId="209" applyFont="1" applyFill="1" applyBorder="1" applyAlignment="1">
      <alignment vertical="center"/>
    </xf>
    <xf numFmtId="38" fontId="49" fillId="28" borderId="81" xfId="166" applyNumberFormat="1" applyFont="1" applyFill="1" applyBorder="1" applyAlignment="1">
      <alignment vertical="center"/>
    </xf>
    <xf numFmtId="0" fontId="46" fillId="0" borderId="43" xfId="166" applyFont="1" applyBorder="1" applyAlignment="1">
      <alignment horizontal="center" vertical="center"/>
    </xf>
    <xf numFmtId="0" fontId="46" fillId="0" borderId="75" xfId="166" applyFont="1" applyBorder="1" applyAlignment="1">
      <alignment horizontal="center" vertical="center"/>
    </xf>
    <xf numFmtId="38" fontId="49" fillId="28" borderId="34" xfId="166" applyNumberFormat="1" applyFont="1" applyFill="1" applyBorder="1" applyAlignment="1">
      <alignment vertical="center"/>
    </xf>
    <xf numFmtId="38" fontId="46" fillId="0" borderId="40" xfId="209" applyFont="1" applyFill="1" applyBorder="1" applyAlignment="1">
      <alignment vertical="center"/>
    </xf>
    <xf numFmtId="38" fontId="46" fillId="0" borderId="42" xfId="209" applyFont="1" applyFill="1" applyBorder="1" applyAlignment="1">
      <alignment vertical="center"/>
    </xf>
    <xf numFmtId="38" fontId="49" fillId="28" borderId="85" xfId="166" applyNumberFormat="1" applyFont="1" applyFill="1" applyBorder="1" applyAlignment="1">
      <alignment vertical="center"/>
    </xf>
    <xf numFmtId="0" fontId="46" fillId="0" borderId="75" xfId="166" applyFont="1" applyBorder="1" applyAlignment="1">
      <alignment horizontal="center" vertical="center" wrapText="1"/>
    </xf>
    <xf numFmtId="38" fontId="46" fillId="0" borderId="85" xfId="166" applyNumberFormat="1" applyFont="1" applyBorder="1" applyAlignment="1">
      <alignment vertical="center"/>
    </xf>
    <xf numFmtId="38" fontId="49" fillId="28" borderId="40" xfId="166" applyNumberFormat="1" applyFont="1" applyFill="1" applyBorder="1" applyAlignment="1">
      <alignment vertical="center"/>
    </xf>
    <xf numFmtId="0" fontId="46" fillId="0" borderId="66" xfId="166" applyFont="1" applyBorder="1" applyAlignment="1">
      <alignment horizontal="center" vertical="center"/>
    </xf>
    <xf numFmtId="0" fontId="46" fillId="0" borderId="152" xfId="166" applyFont="1" applyBorder="1" applyAlignment="1">
      <alignment horizontal="center" vertical="center" wrapText="1"/>
    </xf>
    <xf numFmtId="176" fontId="49" fillId="28" borderId="45" xfId="210" applyNumberFormat="1" applyFont="1" applyFill="1" applyBorder="1" applyAlignment="1">
      <alignment horizontal="right" vertical="center"/>
    </xf>
    <xf numFmtId="176" fontId="46" fillId="0" borderId="59" xfId="210" applyNumberFormat="1" applyFont="1" applyFill="1" applyBorder="1" applyAlignment="1">
      <alignment vertical="center"/>
    </xf>
    <xf numFmtId="0" fontId="46" fillId="0" borderId="21" xfId="166" applyFont="1" applyBorder="1" applyAlignment="1">
      <alignment vertical="center"/>
    </xf>
    <xf numFmtId="0" fontId="46" fillId="0" borderId="53" xfId="166" applyFont="1" applyBorder="1" applyAlignment="1">
      <alignment horizontal="center" vertical="center"/>
    </xf>
    <xf numFmtId="176" fontId="49" fillId="28" borderId="52" xfId="210" applyNumberFormat="1" applyFont="1" applyFill="1" applyBorder="1" applyAlignment="1">
      <alignment horizontal="right" vertical="center"/>
    </xf>
    <xf numFmtId="176" fontId="46" fillId="0" borderId="60" xfId="210" applyNumberFormat="1" applyFont="1" applyFill="1" applyBorder="1" applyAlignment="1">
      <alignment vertical="center"/>
    </xf>
    <xf numFmtId="37" fontId="49" fillId="28" borderId="29" xfId="164" applyNumberFormat="1" applyFont="1" applyFill="1" applyBorder="1" applyAlignment="1">
      <alignment horizontal="center" vertical="center"/>
    </xf>
    <xf numFmtId="37" fontId="46" fillId="0" borderId="82" xfId="166" applyNumberFormat="1" applyFont="1" applyBorder="1" applyAlignment="1" applyProtection="1">
      <alignment vertical="center"/>
      <protection locked="0"/>
    </xf>
    <xf numFmtId="37" fontId="46" fillId="0" borderId="39" xfId="166" applyNumberFormat="1" applyFont="1" applyBorder="1" applyAlignment="1">
      <alignment vertical="center"/>
    </xf>
    <xf numFmtId="37" fontId="46" fillId="0" borderId="63" xfId="166" applyNumberFormat="1" applyFont="1" applyBorder="1" applyAlignment="1" applyProtection="1">
      <alignment vertical="center"/>
      <protection locked="0"/>
    </xf>
    <xf numFmtId="37" fontId="49" fillId="28" borderId="34" xfId="166" applyNumberFormat="1" applyFont="1" applyFill="1" applyBorder="1" applyAlignment="1">
      <alignment horizontal="right" vertical="center"/>
    </xf>
    <xf numFmtId="37" fontId="46" fillId="0" borderId="80" xfId="166" applyNumberFormat="1" applyFont="1" applyBorder="1" applyAlignment="1" applyProtection="1">
      <alignment vertical="center"/>
      <protection locked="0"/>
    </xf>
    <xf numFmtId="37" fontId="49" fillId="28" borderId="19" xfId="166" applyNumberFormat="1" applyFont="1" applyFill="1" applyBorder="1" applyAlignment="1">
      <alignment horizontal="right" vertical="center"/>
    </xf>
    <xf numFmtId="38" fontId="46" fillId="0" borderId="91" xfId="166" applyNumberFormat="1" applyFont="1" applyBorder="1" applyAlignment="1">
      <alignment vertical="center"/>
    </xf>
    <xf numFmtId="38" fontId="46" fillId="0" borderId="38" xfId="166" applyNumberFormat="1" applyFont="1" applyBorder="1" applyAlignment="1">
      <alignment vertical="center"/>
    </xf>
    <xf numFmtId="38" fontId="46" fillId="0" borderId="32" xfId="166" applyNumberFormat="1" applyFont="1" applyBorder="1" applyAlignment="1">
      <alignment vertical="center"/>
    </xf>
    <xf numFmtId="38" fontId="46" fillId="0" borderId="30" xfId="166" applyNumberFormat="1" applyFont="1" applyBorder="1" applyAlignment="1">
      <alignment vertical="center"/>
    </xf>
    <xf numFmtId="176" fontId="46" fillId="0" borderId="66" xfId="210" applyNumberFormat="1" applyFont="1" applyBorder="1" applyAlignment="1">
      <alignment vertical="center"/>
    </xf>
    <xf numFmtId="176" fontId="46" fillId="0" borderId="153" xfId="210" applyNumberFormat="1" applyFont="1" applyBorder="1" applyAlignment="1">
      <alignment vertical="center"/>
    </xf>
    <xf numFmtId="38" fontId="46" fillId="0" borderId="0" xfId="209" applyFont="1" applyBorder="1" applyAlignment="1" applyProtection="1">
      <alignment vertical="center"/>
    </xf>
    <xf numFmtId="0" fontId="46" fillId="0" borderId="39" xfId="166" applyFont="1" applyBorder="1" applyAlignment="1">
      <alignment horizontal="center" vertical="center" wrapText="1"/>
    </xf>
    <xf numFmtId="0" fontId="46" fillId="0" borderId="43" xfId="166" applyFont="1" applyBorder="1" applyAlignment="1">
      <alignment horizontal="center" vertical="center" wrapText="1"/>
    </xf>
    <xf numFmtId="0" fontId="46" fillId="0" borderId="68" xfId="166" applyFont="1" applyBorder="1" applyAlignment="1">
      <alignment horizontal="center" vertical="center" wrapText="1"/>
    </xf>
    <xf numFmtId="38" fontId="46" fillId="0" borderId="62" xfId="209" applyFont="1" applyFill="1" applyBorder="1" applyAlignment="1">
      <alignment vertical="center"/>
    </xf>
    <xf numFmtId="38" fontId="46" fillId="0" borderId="68" xfId="209" applyFont="1" applyFill="1" applyBorder="1" applyAlignment="1">
      <alignment vertical="center"/>
    </xf>
    <xf numFmtId="38" fontId="46" fillId="0" borderId="44" xfId="209" applyFont="1" applyFill="1" applyBorder="1" applyAlignment="1">
      <alignment vertical="center"/>
    </xf>
    <xf numFmtId="0" fontId="46" fillId="0" borderId="57" xfId="166" applyFont="1" applyBorder="1" applyAlignment="1">
      <alignment horizontal="center" vertical="center" wrapText="1"/>
    </xf>
    <xf numFmtId="0" fontId="46" fillId="0" borderId="53" xfId="166" applyFont="1" applyBorder="1" applyAlignment="1">
      <alignment horizontal="center" vertical="center" wrapText="1"/>
    </xf>
    <xf numFmtId="0" fontId="46" fillId="0" borderId="38" xfId="166" applyFont="1" applyBorder="1" applyAlignment="1">
      <alignment horizontal="center" vertical="center"/>
    </xf>
    <xf numFmtId="0" fontId="46" fillId="0" borderId="74" xfId="166" applyFont="1" applyBorder="1" applyAlignment="1">
      <alignment horizontal="center" vertical="center" wrapText="1"/>
    </xf>
    <xf numFmtId="176" fontId="49" fillId="28" borderId="45" xfId="210" applyNumberFormat="1" applyFont="1" applyFill="1" applyBorder="1" applyAlignment="1" applyProtection="1">
      <alignment horizontal="right" vertical="center"/>
    </xf>
    <xf numFmtId="176" fontId="46" fillId="0" borderId="68" xfId="210" applyNumberFormat="1" applyFont="1" applyBorder="1" applyAlignment="1">
      <alignment vertical="center"/>
    </xf>
    <xf numFmtId="176" fontId="46" fillId="0" borderId="50" xfId="210" applyNumberFormat="1" applyFont="1" applyBorder="1" applyAlignment="1">
      <alignment vertical="center"/>
    </xf>
    <xf numFmtId="176" fontId="46" fillId="0" borderId="49" xfId="210" applyNumberFormat="1" applyFont="1" applyBorder="1" applyAlignment="1">
      <alignment vertical="center"/>
    </xf>
    <xf numFmtId="176" fontId="46" fillId="0" borderId="44" xfId="210" applyNumberFormat="1" applyFont="1" applyBorder="1" applyAlignment="1">
      <alignment vertical="center"/>
    </xf>
    <xf numFmtId="0" fontId="46" fillId="0" borderId="46" xfId="166" applyFont="1" applyBorder="1" applyAlignment="1">
      <alignment horizontal="center" vertical="center" wrapText="1"/>
    </xf>
    <xf numFmtId="176" fontId="46" fillId="0" borderId="22" xfId="210" applyNumberFormat="1" applyFont="1" applyBorder="1" applyAlignment="1">
      <alignment vertical="center"/>
    </xf>
    <xf numFmtId="176" fontId="46" fillId="0" borderId="94" xfId="210" applyNumberFormat="1" applyFont="1" applyBorder="1" applyAlignment="1">
      <alignment vertical="center"/>
    </xf>
    <xf numFmtId="176" fontId="46" fillId="0" borderId="55" xfId="210" applyNumberFormat="1" applyFont="1" applyBorder="1" applyAlignment="1">
      <alignment vertical="center"/>
    </xf>
    <xf numFmtId="176" fontId="46" fillId="0" borderId="93" xfId="210" applyNumberFormat="1" applyFont="1" applyBorder="1" applyAlignment="1">
      <alignment vertical="center"/>
    </xf>
    <xf numFmtId="176" fontId="49" fillId="28" borderId="58" xfId="210" applyNumberFormat="1" applyFont="1" applyFill="1" applyBorder="1" applyAlignment="1" applyProtection="1">
      <alignment horizontal="right" vertical="center"/>
    </xf>
    <xf numFmtId="176" fontId="46" fillId="0" borderId="54" xfId="210" applyNumberFormat="1" applyFont="1" applyBorder="1" applyAlignment="1">
      <alignment vertical="center"/>
    </xf>
    <xf numFmtId="176" fontId="46" fillId="0" borderId="97" xfId="210" applyNumberFormat="1" applyFont="1" applyBorder="1" applyAlignment="1">
      <alignment vertical="center"/>
    </xf>
    <xf numFmtId="37" fontId="49" fillId="28" borderId="37" xfId="166" applyNumberFormat="1" applyFont="1" applyFill="1" applyBorder="1" applyAlignment="1">
      <alignment horizontal="right" vertical="center"/>
    </xf>
    <xf numFmtId="38" fontId="49" fillId="28" borderId="37" xfId="166" applyNumberFormat="1" applyFont="1" applyFill="1" applyBorder="1" applyAlignment="1">
      <alignment vertical="center"/>
    </xf>
    <xf numFmtId="38" fontId="46" fillId="0" borderId="15" xfId="209" applyFont="1" applyBorder="1" applyAlignment="1">
      <alignment vertical="center"/>
    </xf>
    <xf numFmtId="38" fontId="46" fillId="0" borderId="64" xfId="209" applyFont="1" applyBorder="1" applyAlignment="1">
      <alignment vertical="center"/>
    </xf>
    <xf numFmtId="38" fontId="46" fillId="0" borderId="96" xfId="209" applyFont="1" applyBorder="1" applyAlignment="1">
      <alignment vertical="center"/>
    </xf>
    <xf numFmtId="176" fontId="46" fillId="0" borderId="70" xfId="210" applyNumberFormat="1" applyFont="1" applyBorder="1" applyAlignment="1">
      <alignment vertical="center"/>
    </xf>
    <xf numFmtId="179" fontId="0" fillId="0" borderId="0" xfId="0" applyNumberFormat="1"/>
    <xf numFmtId="56" fontId="0" fillId="0" borderId="0" xfId="0" applyNumberFormat="1" applyAlignment="1">
      <alignment horizontal="right"/>
    </xf>
    <xf numFmtId="179" fontId="0" fillId="0" borderId="0" xfId="0" applyNumberFormat="1" applyAlignment="1">
      <alignment wrapText="1"/>
    </xf>
    <xf numFmtId="179" fontId="0" fillId="0" borderId="0" xfId="0" applyNumberFormat="1" applyAlignment="1">
      <alignment horizontal="right"/>
    </xf>
    <xf numFmtId="179" fontId="0" fillId="0" borderId="0" xfId="0" applyNumberFormat="1" applyAlignment="1">
      <alignment horizontal="right" wrapText="1"/>
    </xf>
    <xf numFmtId="37" fontId="45" fillId="0" borderId="16" xfId="164" applyNumberFormat="1" applyFont="1" applyBorder="1" applyAlignment="1">
      <alignment vertical="center"/>
    </xf>
    <xf numFmtId="37" fontId="45" fillId="0" borderId="0" xfId="164" applyNumberFormat="1" applyFont="1" applyAlignment="1">
      <alignment horizontal="right" vertical="center"/>
    </xf>
    <xf numFmtId="37" fontId="45" fillId="0" borderId="0" xfId="164" applyNumberFormat="1" applyFont="1" applyAlignment="1">
      <alignment vertical="center"/>
    </xf>
    <xf numFmtId="37" fontId="45" fillId="0" borderId="25" xfId="164" applyNumberFormat="1" applyFont="1" applyBorder="1" applyAlignment="1">
      <alignment vertical="center"/>
    </xf>
    <xf numFmtId="0" fontId="24" fillId="0" borderId="158" xfId="209" applyNumberFormat="1" applyFont="1" applyBorder="1" applyAlignment="1">
      <alignment horizontal="center" vertical="center"/>
    </xf>
    <xf numFmtId="0" fontId="24" fillId="0" borderId="158" xfId="167" applyFont="1" applyBorder="1" applyAlignment="1">
      <alignment horizontal="center" vertical="center"/>
    </xf>
    <xf numFmtId="0" fontId="24" fillId="0" borderId="158" xfId="0" applyFont="1" applyBorder="1" applyAlignment="1">
      <alignment horizontal="center" vertical="center"/>
    </xf>
    <xf numFmtId="0" fontId="24" fillId="0" borderId="158" xfId="0" applyFont="1" applyBorder="1" applyAlignment="1">
      <alignment vertical="center"/>
    </xf>
    <xf numFmtId="0" fontId="24" fillId="0" borderId="132" xfId="0" applyFont="1" applyBorder="1" applyAlignment="1">
      <alignment horizontal="center" vertical="center"/>
    </xf>
    <xf numFmtId="0" fontId="24" fillId="0" borderId="16" xfId="0" applyFont="1" applyBorder="1" applyAlignment="1">
      <alignment vertical="center"/>
    </xf>
    <xf numFmtId="0" fontId="24" fillId="0" borderId="13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37" fontId="45" fillId="0" borderId="133" xfId="164" applyNumberFormat="1" applyFont="1" applyBorder="1" applyAlignment="1">
      <alignment vertical="center"/>
    </xf>
    <xf numFmtId="0" fontId="24" fillId="0" borderId="16" xfId="0" applyFont="1" applyBorder="1" applyAlignment="1">
      <alignment horizontal="center" vertical="center"/>
    </xf>
    <xf numFmtId="176" fontId="24" fillId="0" borderId="16" xfId="0" applyNumberFormat="1" applyFont="1" applyBorder="1" applyAlignment="1">
      <alignment horizontal="center" vertical="center"/>
    </xf>
    <xf numFmtId="37" fontId="24" fillId="0" borderId="24" xfId="164" applyNumberFormat="1" applyFont="1" applyBorder="1" applyAlignment="1">
      <alignment horizontal="distributed" vertical="center"/>
    </xf>
    <xf numFmtId="37" fontId="58" fillId="0" borderId="132" xfId="164" applyNumberFormat="1" applyFont="1" applyBorder="1" applyAlignment="1">
      <alignment horizontal="distributed" vertical="center"/>
    </xf>
    <xf numFmtId="37" fontId="58" fillId="0" borderId="26" xfId="164" applyNumberFormat="1" applyFont="1" applyBorder="1" applyAlignment="1">
      <alignment horizontal="distributed" vertical="center"/>
    </xf>
    <xf numFmtId="37" fontId="58" fillId="0" borderId="76" xfId="164" applyNumberFormat="1" applyFont="1" applyBorder="1" applyAlignment="1">
      <alignment horizontal="distributed" vertical="center"/>
    </xf>
    <xf numFmtId="37" fontId="58" fillId="0" borderId="24" xfId="164" applyNumberFormat="1" applyFont="1" applyBorder="1" applyAlignment="1">
      <alignment horizontal="distributed" vertical="center"/>
    </xf>
    <xf numFmtId="37" fontId="58" fillId="0" borderId="133" xfId="164" applyNumberFormat="1" applyFont="1" applyBorder="1" applyAlignment="1">
      <alignment horizontal="distributed" vertical="center"/>
    </xf>
    <xf numFmtId="37" fontId="58" fillId="0" borderId="29" xfId="164" applyNumberFormat="1" applyFont="1" applyBorder="1" applyAlignment="1">
      <alignment horizontal="distributed" vertical="center"/>
    </xf>
    <xf numFmtId="37" fontId="58" fillId="0" borderId="150" xfId="164" applyNumberFormat="1" applyFont="1" applyBorder="1" applyAlignment="1">
      <alignment horizontal="distributed" vertical="center"/>
    </xf>
    <xf numFmtId="37" fontId="45" fillId="0" borderId="0" xfId="164" applyNumberFormat="1" applyFont="1" applyAlignment="1" applyProtection="1">
      <alignment vertical="center"/>
      <protection locked="0"/>
    </xf>
    <xf numFmtId="37" fontId="45" fillId="0" borderId="0" xfId="164" applyNumberFormat="1" applyFont="1" applyAlignment="1">
      <alignment horizontal="centerContinuous" vertical="center"/>
    </xf>
    <xf numFmtId="37" fontId="45" fillId="0" borderId="32" xfId="164" applyNumberFormat="1" applyFont="1" applyBorder="1" applyAlignment="1">
      <alignment horizontal="centerContinuous" vertical="center"/>
    </xf>
    <xf numFmtId="37" fontId="45" fillId="0" borderId="44" xfId="164" applyNumberFormat="1" applyFont="1" applyBorder="1" applyAlignment="1">
      <alignment horizontal="centerContinuous" vertical="center"/>
    </xf>
    <xf numFmtId="37" fontId="45" fillId="0" borderId="51" xfId="164" applyNumberFormat="1" applyFont="1" applyBorder="1" applyAlignment="1">
      <alignment horizontal="centerContinuous" vertical="center"/>
    </xf>
    <xf numFmtId="37" fontId="45" fillId="0" borderId="61" xfId="164" applyNumberFormat="1" applyFont="1" applyBorder="1" applyAlignment="1">
      <alignment horizontal="centerContinuous" vertical="center"/>
    </xf>
    <xf numFmtId="37" fontId="45" fillId="0" borderId="42" xfId="164" applyNumberFormat="1" applyFont="1" applyBorder="1" applyAlignment="1">
      <alignment horizontal="centerContinuous" vertical="center"/>
    </xf>
    <xf numFmtId="177" fontId="45" fillId="0" borderId="0" xfId="164" applyNumberFormat="1" applyFont="1" applyAlignment="1">
      <alignment vertical="center"/>
    </xf>
    <xf numFmtId="37" fontId="45" fillId="0" borderId="24" xfId="164" applyNumberFormat="1" applyFont="1" applyBorder="1" applyAlignment="1">
      <alignment vertical="center"/>
    </xf>
    <xf numFmtId="37" fontId="45" fillId="0" borderId="35" xfId="164" applyNumberFormat="1" applyFont="1" applyBorder="1" applyAlignment="1">
      <alignment vertical="center"/>
    </xf>
    <xf numFmtId="37" fontId="45" fillId="0" borderId="40" xfId="164" applyNumberFormat="1" applyFont="1" applyBorder="1" applyAlignment="1">
      <alignment vertical="center"/>
    </xf>
    <xf numFmtId="37" fontId="45" fillId="0" borderId="54" xfId="164" applyNumberFormat="1" applyFont="1" applyBorder="1" applyAlignment="1">
      <alignment vertical="center"/>
    </xf>
    <xf numFmtId="38" fontId="45" fillId="0" borderId="35" xfId="209" applyFont="1" applyFill="1" applyBorder="1" applyAlignment="1">
      <alignment vertical="center"/>
    </xf>
    <xf numFmtId="37" fontId="45" fillId="0" borderId="67" xfId="164" applyNumberFormat="1" applyFont="1" applyBorder="1" applyAlignment="1">
      <alignment vertical="center"/>
    </xf>
    <xf numFmtId="37" fontId="45" fillId="0" borderId="59" xfId="164" applyNumberFormat="1" applyFont="1" applyBorder="1" applyAlignment="1">
      <alignment vertical="center"/>
    </xf>
    <xf numFmtId="176" fontId="45" fillId="0" borderId="30" xfId="210" applyNumberFormat="1" applyFont="1" applyFill="1" applyBorder="1" applyAlignment="1" applyProtection="1">
      <alignment vertical="center"/>
    </xf>
    <xf numFmtId="176" fontId="45" fillId="0" borderId="40" xfId="210" applyNumberFormat="1" applyFont="1" applyFill="1" applyBorder="1" applyAlignment="1" applyProtection="1">
      <alignment vertical="center"/>
    </xf>
    <xf numFmtId="176" fontId="45" fillId="0" borderId="59" xfId="210" applyNumberFormat="1" applyFont="1" applyFill="1" applyBorder="1" applyAlignment="1" applyProtection="1">
      <alignment vertical="center"/>
    </xf>
    <xf numFmtId="37" fontId="45" fillId="27" borderId="0" xfId="0" applyNumberFormat="1" applyFont="1" applyFill="1" applyAlignment="1">
      <alignment vertical="center"/>
    </xf>
    <xf numFmtId="37" fontId="45" fillId="0" borderId="36" xfId="164" applyNumberFormat="1" applyFont="1" applyBorder="1" applyAlignment="1">
      <alignment vertical="center"/>
    </xf>
    <xf numFmtId="37" fontId="45" fillId="0" borderId="41" xfId="164" applyNumberFormat="1" applyFont="1" applyBorder="1" applyAlignment="1">
      <alignment vertical="center"/>
    </xf>
    <xf numFmtId="37" fontId="45" fillId="0" borderId="55" xfId="164" applyNumberFormat="1" applyFont="1" applyBorder="1" applyAlignment="1">
      <alignment vertical="center"/>
    </xf>
    <xf numFmtId="37" fontId="45" fillId="0" borderId="63" xfId="164" applyNumberFormat="1" applyFont="1" applyBorder="1" applyAlignment="1">
      <alignment vertical="center"/>
    </xf>
    <xf numFmtId="37" fontId="45" fillId="0" borderId="50" xfId="164" applyNumberFormat="1" applyFont="1" applyBorder="1" applyAlignment="1">
      <alignment vertical="center"/>
    </xf>
    <xf numFmtId="37" fontId="45" fillId="0" borderId="56" xfId="164" applyNumberFormat="1" applyFont="1" applyBorder="1" applyAlignment="1">
      <alignment vertical="center"/>
    </xf>
    <xf numFmtId="176" fontId="45" fillId="0" borderId="31" xfId="210" applyNumberFormat="1" applyFont="1" applyFill="1" applyBorder="1" applyAlignment="1" applyProtection="1">
      <alignment vertical="center"/>
    </xf>
    <xf numFmtId="176" fontId="45" fillId="0" borderId="41" xfId="210" applyNumberFormat="1" applyFont="1" applyFill="1" applyBorder="1" applyAlignment="1" applyProtection="1">
      <alignment vertical="center"/>
    </xf>
    <xf numFmtId="176" fontId="45" fillId="0" borderId="56" xfId="210" applyNumberFormat="1" applyFont="1" applyFill="1" applyBorder="1" applyAlignment="1" applyProtection="1">
      <alignment vertical="center"/>
    </xf>
    <xf numFmtId="37" fontId="45" fillId="0" borderId="68" xfId="164" applyNumberFormat="1" applyFont="1" applyBorder="1" applyAlignment="1">
      <alignment vertical="center"/>
    </xf>
    <xf numFmtId="37" fontId="45" fillId="0" borderId="28" xfId="164" applyNumberFormat="1" applyFont="1" applyBorder="1" applyAlignment="1">
      <alignment vertical="center"/>
    </xf>
    <xf numFmtId="38" fontId="45" fillId="0" borderId="41" xfId="209" applyFont="1" applyFill="1" applyBorder="1" applyAlignment="1">
      <alignment vertical="center"/>
    </xf>
    <xf numFmtId="37" fontId="45" fillId="0" borderId="64" xfId="164" applyNumberFormat="1" applyFont="1" applyBorder="1" applyAlignment="1">
      <alignment vertical="center"/>
    </xf>
    <xf numFmtId="37" fontId="45" fillId="0" borderId="66" xfId="164" applyNumberFormat="1" applyFont="1" applyBorder="1" applyAlignment="1">
      <alignment vertical="center"/>
    </xf>
    <xf numFmtId="37" fontId="45" fillId="0" borderId="31" xfId="164" applyNumberFormat="1" applyFont="1" applyBorder="1" applyAlignment="1">
      <alignment vertical="center"/>
    </xf>
    <xf numFmtId="37" fontId="45" fillId="0" borderId="27" xfId="164" applyNumberFormat="1" applyFont="1" applyBorder="1" applyAlignment="1">
      <alignment vertical="center"/>
    </xf>
    <xf numFmtId="37" fontId="45" fillId="0" borderId="46" xfId="164" applyNumberFormat="1" applyFont="1" applyBorder="1" applyAlignment="1">
      <alignment vertical="center"/>
    </xf>
    <xf numFmtId="37" fontId="45" fillId="0" borderId="57" xfId="164" applyNumberFormat="1" applyFont="1" applyBorder="1" applyAlignment="1">
      <alignment vertical="center"/>
    </xf>
    <xf numFmtId="37" fontId="45" fillId="0" borderId="38" xfId="164" applyNumberFormat="1" applyFont="1" applyBorder="1" applyAlignment="1">
      <alignment vertical="center"/>
    </xf>
    <xf numFmtId="37" fontId="45" fillId="0" borderId="53" xfId="164" applyNumberFormat="1" applyFont="1" applyBorder="1" applyAlignment="1">
      <alignment vertical="center"/>
    </xf>
    <xf numFmtId="176" fontId="45" fillId="0" borderId="38" xfId="210" applyNumberFormat="1" applyFont="1" applyFill="1" applyBorder="1" applyAlignment="1" applyProtection="1">
      <alignment vertical="center"/>
    </xf>
    <xf numFmtId="176" fontId="45" fillId="0" borderId="43" xfId="210" applyNumberFormat="1" applyFont="1" applyFill="1" applyBorder="1" applyAlignment="1" applyProtection="1">
      <alignment vertical="center"/>
    </xf>
    <xf numFmtId="176" fontId="45" fillId="0" borderId="53" xfId="210" applyNumberFormat="1" applyFont="1" applyFill="1" applyBorder="1" applyAlignment="1" applyProtection="1">
      <alignment vertical="center"/>
    </xf>
    <xf numFmtId="37" fontId="45" fillId="0" borderId="29" xfId="164" applyNumberFormat="1" applyFont="1" applyBorder="1" applyAlignment="1">
      <alignment vertical="center"/>
    </xf>
    <xf numFmtId="37" fontId="45" fillId="0" borderId="17" xfId="164" applyNumberFormat="1" applyFont="1" applyBorder="1" applyAlignment="1">
      <alignment vertical="center"/>
    </xf>
    <xf numFmtId="37" fontId="45" fillId="0" borderId="47" xfId="164" applyNumberFormat="1" applyFont="1" applyBorder="1" applyAlignment="1">
      <alignment vertical="center"/>
    </xf>
    <xf numFmtId="37" fontId="45" fillId="0" borderId="58" xfId="164" applyNumberFormat="1" applyFont="1" applyBorder="1" applyAlignment="1">
      <alignment vertical="center"/>
    </xf>
    <xf numFmtId="38" fontId="12" fillId="0" borderId="65" xfId="209" applyFont="1" applyFill="1" applyBorder="1" applyAlignment="1" applyProtection="1">
      <alignment vertical="center"/>
    </xf>
    <xf numFmtId="37" fontId="45" fillId="0" borderId="69" xfId="164" applyNumberFormat="1" applyFont="1" applyBorder="1" applyAlignment="1">
      <alignment vertical="center"/>
    </xf>
    <xf numFmtId="37" fontId="45" fillId="0" borderId="70" xfId="164" applyNumberFormat="1" applyFont="1" applyBorder="1" applyAlignment="1">
      <alignment vertical="center"/>
    </xf>
    <xf numFmtId="176" fontId="45" fillId="0" borderId="74" xfId="210" applyNumberFormat="1" applyFont="1" applyFill="1" applyBorder="1" applyAlignment="1" applyProtection="1">
      <alignment vertical="center"/>
    </xf>
    <xf numFmtId="176" fontId="45" fillId="0" borderId="75" xfId="210" applyNumberFormat="1" applyFont="1" applyFill="1" applyBorder="1" applyAlignment="1" applyProtection="1">
      <alignment vertical="center"/>
    </xf>
    <xf numFmtId="176" fontId="45" fillId="0" borderId="70" xfId="210" applyNumberFormat="1" applyFont="1" applyFill="1" applyBorder="1" applyAlignment="1" applyProtection="1">
      <alignment vertical="center"/>
    </xf>
    <xf numFmtId="37" fontId="45" fillId="0" borderId="20" xfId="164" applyNumberFormat="1" applyFont="1" applyBorder="1" applyAlignment="1">
      <alignment vertical="center"/>
    </xf>
    <xf numFmtId="37" fontId="45" fillId="0" borderId="37" xfId="164" applyNumberFormat="1" applyFont="1" applyBorder="1" applyAlignment="1">
      <alignment vertical="center"/>
    </xf>
    <xf numFmtId="37" fontId="45" fillId="0" borderId="48" xfId="164" applyNumberFormat="1" applyFont="1" applyBorder="1" applyAlignment="1">
      <alignment vertical="center"/>
    </xf>
    <xf numFmtId="37" fontId="45" fillId="0" borderId="52" xfId="164" applyNumberFormat="1" applyFont="1" applyBorder="1" applyAlignment="1">
      <alignment vertical="center"/>
    </xf>
    <xf numFmtId="37" fontId="45" fillId="0" borderId="33" xfId="164" applyNumberFormat="1" applyFont="1" applyBorder="1" applyAlignment="1">
      <alignment vertical="center"/>
    </xf>
    <xf numFmtId="37" fontId="45" fillId="0" borderId="45" xfId="164" applyNumberFormat="1" applyFont="1" applyBorder="1" applyAlignment="1">
      <alignment vertical="center"/>
    </xf>
    <xf numFmtId="176" fontId="45" fillId="0" borderId="37" xfId="210" applyNumberFormat="1" applyFont="1" applyFill="1" applyBorder="1" applyAlignment="1" applyProtection="1">
      <alignment vertical="center"/>
    </xf>
    <xf numFmtId="176" fontId="45" fillId="0" borderId="34" xfId="210" applyNumberFormat="1" applyFont="1" applyFill="1" applyBorder="1" applyAlignment="1" applyProtection="1">
      <alignment vertical="center"/>
    </xf>
    <xf numFmtId="176" fontId="45" fillId="0" borderId="52" xfId="210" applyNumberFormat="1" applyFont="1" applyFill="1" applyBorder="1" applyAlignment="1" applyProtection="1">
      <alignment vertical="center"/>
    </xf>
    <xf numFmtId="37" fontId="45" fillId="0" borderId="49" xfId="164" applyNumberFormat="1" applyFont="1" applyBorder="1" applyAlignment="1">
      <alignment vertical="center"/>
    </xf>
    <xf numFmtId="37" fontId="45" fillId="0" borderId="71" xfId="164" applyNumberFormat="1" applyFont="1" applyBorder="1" applyAlignment="1">
      <alignment vertical="center"/>
    </xf>
    <xf numFmtId="37" fontId="45" fillId="0" borderId="60" xfId="164" applyNumberFormat="1" applyFont="1" applyBorder="1" applyAlignment="1">
      <alignment vertical="center"/>
    </xf>
    <xf numFmtId="37" fontId="45" fillId="0" borderId="72" xfId="164" applyNumberFormat="1" applyFont="1" applyBorder="1" applyAlignment="1">
      <alignment vertical="center"/>
    </xf>
    <xf numFmtId="37" fontId="45" fillId="0" borderId="26" xfId="164" applyNumberFormat="1" applyFont="1" applyBorder="1" applyAlignment="1">
      <alignment vertical="center"/>
    </xf>
    <xf numFmtId="37" fontId="45" fillId="0" borderId="42" xfId="164" applyNumberFormat="1" applyFont="1" applyBorder="1" applyAlignment="1">
      <alignment vertical="center"/>
    </xf>
    <xf numFmtId="37" fontId="45" fillId="0" borderId="44" xfId="164" applyNumberFormat="1" applyFont="1" applyBorder="1" applyAlignment="1">
      <alignment vertical="center"/>
    </xf>
    <xf numFmtId="37" fontId="45" fillId="0" borderId="51" xfId="164" applyNumberFormat="1" applyFont="1" applyBorder="1" applyAlignment="1">
      <alignment vertical="center"/>
    </xf>
    <xf numFmtId="37" fontId="45" fillId="0" borderId="61" xfId="164" applyNumberFormat="1" applyFont="1" applyBorder="1" applyAlignment="1">
      <alignment vertical="center"/>
    </xf>
    <xf numFmtId="37" fontId="45" fillId="0" borderId="73" xfId="164" applyNumberFormat="1" applyFont="1" applyBorder="1" applyAlignment="1">
      <alignment vertical="center"/>
    </xf>
    <xf numFmtId="176" fontId="45" fillId="0" borderId="32" xfId="210" applyNumberFormat="1" applyFont="1" applyFill="1" applyBorder="1" applyAlignment="1" applyProtection="1">
      <alignment vertical="center"/>
    </xf>
    <xf numFmtId="176" fontId="45" fillId="0" borderId="42" xfId="210" applyNumberFormat="1" applyFont="1" applyFill="1" applyBorder="1" applyAlignment="1" applyProtection="1">
      <alignment vertical="center"/>
    </xf>
    <xf numFmtId="176" fontId="45" fillId="0" borderId="51" xfId="210" applyNumberFormat="1" applyFont="1" applyFill="1" applyBorder="1" applyAlignment="1" applyProtection="1">
      <alignment vertical="center"/>
    </xf>
    <xf numFmtId="37" fontId="45" fillId="0" borderId="30" xfId="164" applyNumberFormat="1" applyFont="1" applyBorder="1" applyAlignment="1">
      <alignment vertical="center"/>
    </xf>
    <xf numFmtId="37" fontId="45" fillId="0" borderId="34" xfId="164" applyNumberFormat="1" applyFont="1" applyBorder="1" applyAlignment="1">
      <alignment vertical="center"/>
    </xf>
    <xf numFmtId="37" fontId="24" fillId="0" borderId="95" xfId="164" applyNumberFormat="1" applyFont="1" applyBorder="1" applyAlignment="1">
      <alignment vertical="center"/>
    </xf>
    <xf numFmtId="37" fontId="24" fillId="0" borderId="34" xfId="164" applyNumberFormat="1" applyFont="1" applyBorder="1" applyAlignment="1">
      <alignment vertical="center"/>
    </xf>
    <xf numFmtId="176" fontId="24" fillId="0" borderId="52" xfId="210" applyNumberFormat="1" applyFont="1" applyBorder="1" applyAlignment="1">
      <alignment vertical="center"/>
    </xf>
    <xf numFmtId="3" fontId="24" fillId="0" borderId="79" xfId="0" applyNumberFormat="1" applyFont="1" applyBorder="1" applyAlignment="1">
      <alignment vertical="center"/>
    </xf>
    <xf numFmtId="38" fontId="24" fillId="0" borderId="83" xfId="209" applyFont="1" applyBorder="1" applyAlignment="1">
      <alignment vertical="center"/>
    </xf>
    <xf numFmtId="176" fontId="24" fillId="0" borderId="59" xfId="210" applyNumberFormat="1" applyFont="1" applyBorder="1" applyAlignment="1">
      <alignment vertical="center"/>
    </xf>
    <xf numFmtId="37" fontId="45" fillId="0" borderId="132" xfId="164" applyNumberFormat="1" applyFont="1" applyBorder="1" applyAlignment="1">
      <alignment vertical="center"/>
    </xf>
    <xf numFmtId="3" fontId="24" fillId="0" borderId="82" xfId="0" applyNumberFormat="1" applyFont="1" applyBorder="1" applyAlignment="1">
      <alignment vertical="center"/>
    </xf>
    <xf numFmtId="38" fontId="24" fillId="0" borderId="84" xfId="209" applyFont="1" applyBorder="1" applyAlignment="1">
      <alignment vertical="center"/>
    </xf>
    <xf numFmtId="176" fontId="24" fillId="0" borderId="140" xfId="210" applyNumberFormat="1" applyFont="1" applyBorder="1" applyAlignment="1">
      <alignment vertical="center"/>
    </xf>
    <xf numFmtId="3" fontId="24" fillId="0" borderId="17" xfId="0" applyNumberFormat="1" applyFont="1" applyBorder="1" applyAlignment="1">
      <alignment vertical="center"/>
    </xf>
    <xf numFmtId="38" fontId="24" fillId="0" borderId="75" xfId="209" applyFont="1" applyBorder="1" applyAlignment="1">
      <alignment vertical="center"/>
    </xf>
    <xf numFmtId="176" fontId="24" fillId="0" borderId="70" xfId="210" applyNumberFormat="1" applyFont="1" applyBorder="1" applyAlignment="1">
      <alignment vertical="center"/>
    </xf>
    <xf numFmtId="37" fontId="45" fillId="0" borderId="76" xfId="164" applyNumberFormat="1" applyFont="1" applyBorder="1" applyAlignment="1">
      <alignment vertical="center"/>
    </xf>
    <xf numFmtId="38" fontId="45" fillId="0" borderId="0" xfId="164" applyNumberFormat="1" applyFont="1" applyAlignment="1">
      <alignment vertical="center"/>
    </xf>
    <xf numFmtId="38" fontId="12" fillId="0" borderId="0" xfId="0" applyNumberFormat="1" applyFont="1" applyAlignment="1">
      <alignment vertical="center" wrapText="1"/>
    </xf>
    <xf numFmtId="176" fontId="58" fillId="0" borderId="24" xfId="210" applyNumberFormat="1" applyFont="1" applyBorder="1" applyAlignment="1">
      <alignment vertical="center"/>
    </xf>
    <xf numFmtId="0" fontId="58" fillId="0" borderId="25" xfId="0" applyFont="1" applyBorder="1" applyAlignment="1">
      <alignment horizontal="center" vertical="center"/>
    </xf>
    <xf numFmtId="176" fontId="58" fillId="0" borderId="25" xfId="210" applyNumberFormat="1" applyFont="1" applyBorder="1" applyAlignment="1">
      <alignment vertical="center"/>
    </xf>
    <xf numFmtId="0" fontId="58" fillId="0" borderId="76" xfId="0" applyFont="1" applyBorder="1" applyAlignment="1">
      <alignment horizontal="center" vertical="center"/>
    </xf>
    <xf numFmtId="176" fontId="58" fillId="0" borderId="26" xfId="210" applyNumberFormat="1" applyFont="1" applyBorder="1" applyAlignment="1">
      <alignment vertical="center"/>
    </xf>
    <xf numFmtId="0" fontId="58" fillId="0" borderId="26" xfId="0" applyFont="1" applyBorder="1" applyAlignment="1">
      <alignment horizontal="center" vertical="center"/>
    </xf>
    <xf numFmtId="0" fontId="58" fillId="0" borderId="77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176" fontId="58" fillId="0" borderId="27" xfId="210" applyNumberFormat="1" applyFont="1" applyBorder="1" applyAlignment="1">
      <alignment vertical="center"/>
    </xf>
    <xf numFmtId="176" fontId="58" fillId="0" borderId="77" xfId="210" applyNumberFormat="1" applyFont="1" applyBorder="1" applyAlignment="1">
      <alignment vertical="center"/>
    </xf>
    <xf numFmtId="0" fontId="58" fillId="0" borderId="20" xfId="209" applyNumberFormat="1" applyFont="1" applyBorder="1" applyAlignment="1">
      <alignment horizontal="center" vertical="center"/>
    </xf>
    <xf numFmtId="0" fontId="58" fillId="0" borderId="45" xfId="0" applyFont="1" applyBorder="1" applyAlignment="1">
      <alignment horizontal="distributed" vertical="center"/>
    </xf>
    <xf numFmtId="176" fontId="58" fillId="0" borderId="20" xfId="21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9" fillId="0" borderId="117" xfId="0" applyFont="1" applyBorder="1" applyAlignment="1">
      <alignment vertical="center"/>
    </xf>
    <xf numFmtId="37" fontId="59" fillId="0" borderId="0" xfId="164" applyNumberFormat="1" applyFont="1" applyAlignment="1">
      <alignment horizontal="right" vertical="center"/>
    </xf>
    <xf numFmtId="0" fontId="59" fillId="29" borderId="113" xfId="0" applyFont="1" applyFill="1" applyBorder="1" applyAlignment="1">
      <alignment horizontal="center" vertical="center"/>
    </xf>
    <xf numFmtId="0" fontId="59" fillId="29" borderId="115" xfId="0" applyFont="1" applyFill="1" applyBorder="1" applyAlignment="1">
      <alignment horizontal="center" vertical="center"/>
    </xf>
    <xf numFmtId="0" fontId="59" fillId="29" borderId="120" xfId="0" applyFont="1" applyFill="1" applyBorder="1" applyAlignment="1">
      <alignment horizontal="center" vertical="center"/>
    </xf>
    <xf numFmtId="0" fontId="59" fillId="0" borderId="27" xfId="0" applyFont="1" applyBorder="1" applyAlignment="1">
      <alignment horizontal="center" vertical="center"/>
    </xf>
    <xf numFmtId="178" fontId="59" fillId="0" borderId="111" xfId="0" applyNumberFormat="1" applyFont="1" applyBorder="1" applyAlignment="1">
      <alignment vertical="center"/>
    </xf>
    <xf numFmtId="178" fontId="59" fillId="0" borderId="107" xfId="0" applyNumberFormat="1" applyFont="1" applyBorder="1" applyAlignment="1">
      <alignment vertical="center"/>
    </xf>
    <xf numFmtId="176" fontId="59" fillId="0" borderId="107" xfId="0" applyNumberFormat="1" applyFont="1" applyBorder="1" applyAlignment="1">
      <alignment vertical="center"/>
    </xf>
    <xf numFmtId="178" fontId="59" fillId="0" borderId="109" xfId="0" applyNumberFormat="1" applyFont="1" applyBorder="1" applyAlignment="1">
      <alignment vertical="center"/>
    </xf>
    <xf numFmtId="176" fontId="59" fillId="0" borderId="121" xfId="0" applyNumberFormat="1" applyFont="1" applyBorder="1" applyAlignment="1">
      <alignment vertical="center"/>
    </xf>
    <xf numFmtId="178" fontId="59" fillId="0" borderId="0" xfId="0" applyNumberFormat="1" applyFont="1" applyAlignment="1">
      <alignment vertical="center"/>
    </xf>
    <xf numFmtId="0" fontId="59" fillId="0" borderId="20" xfId="0" applyFont="1" applyBorder="1" applyAlignment="1">
      <alignment horizontal="center" vertical="center"/>
    </xf>
    <xf numFmtId="178" fontId="59" fillId="0" borderId="20" xfId="0" applyNumberFormat="1" applyFont="1" applyBorder="1" applyAlignment="1">
      <alignment vertical="center"/>
    </xf>
    <xf numFmtId="176" fontId="59" fillId="0" borderId="20" xfId="0" applyNumberFormat="1" applyFont="1" applyBorder="1" applyAlignment="1">
      <alignment vertical="center"/>
    </xf>
    <xf numFmtId="176" fontId="59" fillId="0" borderId="122" xfId="0" applyNumberFormat="1" applyFont="1" applyBorder="1" applyAlignment="1">
      <alignment vertical="center"/>
    </xf>
    <xf numFmtId="178" fontId="59" fillId="0" borderId="19" xfId="0" applyNumberFormat="1" applyFont="1" applyBorder="1" applyAlignment="1">
      <alignment vertical="center"/>
    </xf>
    <xf numFmtId="0" fontId="59" fillId="0" borderId="107" xfId="0" applyFont="1" applyBorder="1" applyAlignment="1">
      <alignment horizontal="center" vertical="center"/>
    </xf>
    <xf numFmtId="0" fontId="59" fillId="0" borderId="108" xfId="0" applyFont="1" applyBorder="1" applyAlignment="1">
      <alignment horizontal="center" vertical="center"/>
    </xf>
    <xf numFmtId="178" fontId="59" fillId="0" borderId="108" xfId="0" applyNumberFormat="1" applyFont="1" applyBorder="1" applyAlignment="1">
      <alignment vertical="center"/>
    </xf>
    <xf numFmtId="0" fontId="61" fillId="0" borderId="108" xfId="0" quotePrefix="1" applyFont="1" applyBorder="1" applyAlignment="1">
      <alignment horizontal="center" vertical="center"/>
    </xf>
    <xf numFmtId="0" fontId="61" fillId="0" borderId="123" xfId="0" quotePrefix="1" applyFont="1" applyBorder="1" applyAlignment="1">
      <alignment horizontal="center" vertical="center"/>
    </xf>
    <xf numFmtId="0" fontId="59" fillId="0" borderId="0" xfId="0" applyFont="1" applyAlignment="1">
      <alignment horizontal="right" vertical="center"/>
    </xf>
    <xf numFmtId="37" fontId="59" fillId="0" borderId="0" xfId="164" applyNumberFormat="1" applyFont="1" applyAlignment="1">
      <alignment vertical="center"/>
    </xf>
    <xf numFmtId="0" fontId="59" fillId="0" borderId="0" xfId="0" applyFont="1" applyAlignment="1">
      <alignment horizontal="center" vertical="center"/>
    </xf>
    <xf numFmtId="10" fontId="58" fillId="0" borderId="0" xfId="0" applyNumberFormat="1" applyFont="1" applyAlignment="1">
      <alignment vertical="center"/>
    </xf>
    <xf numFmtId="0" fontId="61" fillId="0" borderId="116" xfId="0" applyFont="1" applyBorder="1" applyAlignment="1">
      <alignment horizontal="centerContinuous" vertical="center"/>
    </xf>
    <xf numFmtId="0" fontId="61" fillId="0" borderId="118" xfId="0" applyFont="1" applyBorder="1" applyAlignment="1">
      <alignment horizontal="centerContinuous" vertical="center"/>
    </xf>
    <xf numFmtId="0" fontId="59" fillId="0" borderId="81" xfId="0" applyFont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142" xfId="0" applyFont="1" applyBorder="1" applyAlignment="1">
      <alignment horizontal="center" vertical="center"/>
    </xf>
    <xf numFmtId="0" fontId="59" fillId="0" borderId="39" xfId="0" applyFont="1" applyBorder="1" applyAlignment="1">
      <alignment horizontal="center" vertical="center"/>
    </xf>
    <xf numFmtId="0" fontId="59" fillId="0" borderId="70" xfId="0" applyFont="1" applyBorder="1" applyAlignment="1">
      <alignment horizontal="center" vertical="center"/>
    </xf>
    <xf numFmtId="0" fontId="59" fillId="0" borderId="143" xfId="0" applyFont="1" applyBorder="1" applyAlignment="1">
      <alignment horizontal="center" vertical="center"/>
    </xf>
    <xf numFmtId="0" fontId="59" fillId="0" borderId="102" xfId="0" applyFont="1" applyBorder="1" applyAlignment="1">
      <alignment vertical="center"/>
    </xf>
    <xf numFmtId="178" fontId="59" fillId="0" borderId="15" xfId="0" applyNumberFormat="1" applyFont="1" applyBorder="1" applyAlignment="1">
      <alignment vertical="center"/>
    </xf>
    <xf numFmtId="176" fontId="59" fillId="0" borderId="71" xfId="0" applyNumberFormat="1" applyFont="1" applyBorder="1" applyAlignment="1">
      <alignment vertical="center"/>
    </xf>
    <xf numFmtId="176" fontId="59" fillId="0" borderId="144" xfId="0" applyNumberFormat="1" applyFont="1" applyBorder="1" applyAlignment="1">
      <alignment vertical="center"/>
    </xf>
    <xf numFmtId="0" fontId="59" fillId="0" borderId="125" xfId="0" applyFont="1" applyBorder="1" applyAlignment="1">
      <alignment vertical="center"/>
    </xf>
    <xf numFmtId="178" fontId="59" fillId="0" borderId="90" xfId="0" applyNumberFormat="1" applyFont="1" applyBorder="1" applyAlignment="1">
      <alignment vertical="center"/>
    </xf>
    <xf numFmtId="178" fontId="59" fillId="0" borderId="28" xfId="0" applyNumberFormat="1" applyFont="1" applyBorder="1" applyAlignment="1">
      <alignment vertical="center"/>
    </xf>
    <xf numFmtId="176" fontId="59" fillId="0" borderId="56" xfId="0" applyNumberFormat="1" applyFont="1" applyBorder="1" applyAlignment="1">
      <alignment vertical="center"/>
    </xf>
    <xf numFmtId="176" fontId="59" fillId="0" borderId="145" xfId="0" applyNumberFormat="1" applyFont="1" applyBorder="1" applyAlignment="1">
      <alignment vertical="center"/>
    </xf>
    <xf numFmtId="178" fontId="59" fillId="0" borderId="16" xfId="0" applyNumberFormat="1" applyFont="1" applyBorder="1" applyAlignment="1">
      <alignment vertical="center"/>
    </xf>
    <xf numFmtId="176" fontId="59" fillId="0" borderId="53" xfId="0" applyNumberFormat="1" applyFont="1" applyBorder="1" applyAlignment="1">
      <alignment vertical="center"/>
    </xf>
    <xf numFmtId="178" fontId="59" fillId="0" borderId="131" xfId="0" applyNumberFormat="1" applyFont="1" applyBorder="1" applyAlignment="1">
      <alignment vertical="center"/>
    </xf>
    <xf numFmtId="178" fontId="59" fillId="0" borderId="64" xfId="0" applyNumberFormat="1" applyFont="1" applyBorder="1" applyAlignment="1">
      <alignment vertical="center"/>
    </xf>
    <xf numFmtId="0" fontId="59" fillId="0" borderId="126" xfId="0" applyFont="1" applyBorder="1" applyAlignment="1">
      <alignment vertical="center"/>
    </xf>
    <xf numFmtId="178" fontId="59" fillId="0" borderId="25" xfId="0" applyNumberFormat="1" applyFont="1" applyBorder="1" applyAlignment="1">
      <alignment vertical="center"/>
    </xf>
    <xf numFmtId="178" fontId="59" fillId="0" borderId="36" xfId="0" applyNumberFormat="1" applyFont="1" applyBorder="1" applyAlignment="1">
      <alignment vertical="center"/>
    </xf>
    <xf numFmtId="0" fontId="59" fillId="0" borderId="99" xfId="0" applyFont="1" applyBorder="1" applyAlignment="1">
      <alignment vertical="center"/>
    </xf>
    <xf numFmtId="178" fontId="59" fillId="0" borderId="27" xfId="0" applyNumberFormat="1" applyFont="1" applyBorder="1" applyAlignment="1">
      <alignment vertical="center"/>
    </xf>
    <xf numFmtId="178" fontId="59" fillId="0" borderId="78" xfId="0" applyNumberFormat="1" applyFont="1" applyBorder="1" applyAlignment="1">
      <alignment vertical="center"/>
    </xf>
    <xf numFmtId="0" fontId="59" fillId="0" borderId="127" xfId="0" applyFont="1" applyBorder="1" applyAlignment="1">
      <alignment vertical="center"/>
    </xf>
    <xf numFmtId="178" fontId="59" fillId="0" borderId="76" xfId="0" applyNumberFormat="1" applyFont="1" applyBorder="1" applyAlignment="1">
      <alignment vertical="center"/>
    </xf>
    <xf numFmtId="176" fontId="59" fillId="0" borderId="57" xfId="0" applyNumberFormat="1" applyFont="1" applyBorder="1" applyAlignment="1">
      <alignment vertical="center"/>
    </xf>
    <xf numFmtId="178" fontId="59" fillId="0" borderId="92" xfId="0" applyNumberFormat="1" applyFont="1" applyBorder="1" applyAlignment="1">
      <alignment vertical="center"/>
    </xf>
    <xf numFmtId="176" fontId="59" fillId="0" borderId="146" xfId="0" applyNumberFormat="1" applyFont="1" applyBorder="1" applyAlignment="1">
      <alignment vertical="center"/>
    </xf>
    <xf numFmtId="0" fontId="59" fillId="0" borderId="128" xfId="0" applyFont="1" applyBorder="1" applyAlignment="1">
      <alignment vertical="center"/>
    </xf>
    <xf numFmtId="0" fontId="59" fillId="0" borderId="129" xfId="0" applyFont="1" applyBorder="1" applyAlignment="1">
      <alignment vertical="center"/>
    </xf>
    <xf numFmtId="178" fontId="59" fillId="0" borderId="132" xfId="0" applyNumberFormat="1" applyFont="1" applyBorder="1" applyAlignment="1">
      <alignment vertical="center"/>
    </xf>
    <xf numFmtId="178" fontId="59" fillId="0" borderId="135" xfId="0" applyNumberFormat="1" applyFont="1" applyBorder="1" applyAlignment="1">
      <alignment vertical="center"/>
    </xf>
    <xf numFmtId="176" fontId="59" fillId="0" borderId="138" xfId="0" applyNumberFormat="1" applyFont="1" applyBorder="1" applyAlignment="1">
      <alignment vertical="center"/>
    </xf>
    <xf numFmtId="176" fontId="59" fillId="0" borderId="147" xfId="0" applyNumberFormat="1" applyFont="1" applyBorder="1" applyAlignment="1">
      <alignment vertical="center"/>
    </xf>
    <xf numFmtId="0" fontId="59" fillId="0" borderId="130" xfId="0" applyFont="1" applyBorder="1" applyAlignment="1">
      <alignment vertical="center"/>
    </xf>
    <xf numFmtId="178" fontId="59" fillId="0" borderId="133" xfId="0" applyNumberFormat="1" applyFont="1" applyBorder="1" applyAlignment="1">
      <alignment vertical="center"/>
    </xf>
    <xf numFmtId="178" fontId="59" fillId="0" borderId="136" xfId="0" applyNumberFormat="1" applyFont="1" applyBorder="1" applyAlignment="1">
      <alignment vertical="center"/>
    </xf>
    <xf numFmtId="176" fontId="59" fillId="0" borderId="140" xfId="0" applyNumberFormat="1" applyFont="1" applyBorder="1" applyAlignment="1">
      <alignment vertical="center"/>
    </xf>
    <xf numFmtId="176" fontId="59" fillId="0" borderId="148" xfId="0" applyNumberFormat="1" applyFont="1" applyBorder="1" applyAlignment="1">
      <alignment vertical="center"/>
    </xf>
    <xf numFmtId="176" fontId="59" fillId="0" borderId="72" xfId="0" applyNumberFormat="1" applyFont="1" applyBorder="1" applyAlignment="1">
      <alignment vertical="center"/>
    </xf>
    <xf numFmtId="0" fontId="59" fillId="0" borderId="103" xfId="0" applyFont="1" applyBorder="1" applyAlignment="1">
      <alignment vertical="center"/>
    </xf>
    <xf numFmtId="178" fontId="59" fillId="0" borderId="134" xfId="0" applyNumberFormat="1" applyFont="1" applyBorder="1" applyAlignment="1">
      <alignment vertical="center"/>
    </xf>
    <xf numFmtId="178" fontId="59" fillId="0" borderId="137" xfId="0" applyNumberFormat="1" applyFont="1" applyBorder="1" applyAlignment="1">
      <alignment vertical="center"/>
    </xf>
    <xf numFmtId="176" fontId="59" fillId="0" borderId="139" xfId="0" applyNumberFormat="1" applyFont="1" applyBorder="1" applyAlignment="1">
      <alignment vertical="center"/>
    </xf>
    <xf numFmtId="176" fontId="59" fillId="0" borderId="149" xfId="0" applyNumberFormat="1" applyFont="1" applyBorder="1" applyAlignment="1">
      <alignment vertical="center"/>
    </xf>
    <xf numFmtId="176" fontId="59" fillId="0" borderId="0" xfId="0" applyNumberFormat="1" applyFont="1" applyAlignment="1">
      <alignment vertical="center"/>
    </xf>
    <xf numFmtId="0" fontId="59" fillId="0" borderId="19" xfId="166" applyFont="1" applyBorder="1" applyAlignment="1">
      <alignment vertical="center"/>
    </xf>
    <xf numFmtId="0" fontId="59" fillId="0" borderId="150" xfId="166" applyFont="1" applyBorder="1" applyAlignment="1">
      <alignment vertical="center" wrapText="1"/>
    </xf>
    <xf numFmtId="0" fontId="59" fillId="0" borderId="18" xfId="166" applyFont="1" applyBorder="1" applyAlignment="1">
      <alignment vertical="center"/>
    </xf>
    <xf numFmtId="0" fontId="59" fillId="0" borderId="21" xfId="166" applyFont="1" applyBorder="1" applyAlignment="1">
      <alignment vertical="center"/>
    </xf>
    <xf numFmtId="0" fontId="59" fillId="0" borderId="92" xfId="166" applyFont="1" applyBorder="1" applyAlignment="1">
      <alignment horizontal="center" vertical="center"/>
    </xf>
    <xf numFmtId="0" fontId="59" fillId="0" borderId="57" xfId="166" applyFont="1" applyBorder="1" applyAlignment="1">
      <alignment horizontal="center" vertical="center"/>
    </xf>
    <xf numFmtId="0" fontId="59" fillId="0" borderId="78" xfId="166" applyFont="1" applyBorder="1" applyAlignment="1">
      <alignment horizontal="center" vertical="center"/>
    </xf>
    <xf numFmtId="0" fontId="59" fillId="0" borderId="43" xfId="166" applyFont="1" applyBorder="1" applyAlignment="1">
      <alignment horizontal="center" vertical="center"/>
    </xf>
    <xf numFmtId="0" fontId="59" fillId="0" borderId="66" xfId="166" applyFont="1" applyBorder="1" applyAlignment="1">
      <alignment horizontal="center" vertical="center"/>
    </xf>
    <xf numFmtId="0" fontId="59" fillId="0" borderId="53" xfId="166" applyFont="1" applyBorder="1" applyAlignment="1">
      <alignment horizontal="center" vertical="center"/>
    </xf>
    <xf numFmtId="0" fontId="59" fillId="0" borderId="29" xfId="166" applyFont="1" applyBorder="1" applyAlignment="1">
      <alignment horizontal="center" vertical="center"/>
    </xf>
    <xf numFmtId="0" fontId="59" fillId="0" borderId="70" xfId="166" applyFont="1" applyBorder="1" applyAlignment="1">
      <alignment horizontal="center" vertical="center" wrapText="1"/>
    </xf>
    <xf numFmtId="0" fontId="59" fillId="0" borderId="75" xfId="166" applyFont="1" applyBorder="1" applyAlignment="1">
      <alignment horizontal="center" vertical="center"/>
    </xf>
    <xf numFmtId="0" fontId="59" fillId="0" borderId="75" xfId="166" applyFont="1" applyBorder="1" applyAlignment="1">
      <alignment horizontal="center" vertical="center" wrapText="1"/>
    </xf>
    <xf numFmtId="0" fontId="59" fillId="0" borderId="152" xfId="166" applyFont="1" applyBorder="1" applyAlignment="1">
      <alignment horizontal="center" vertical="center" wrapText="1"/>
    </xf>
    <xf numFmtId="37" fontId="61" fillId="28" borderId="27" xfId="164" applyNumberFormat="1" applyFont="1" applyFill="1" applyBorder="1" applyAlignment="1">
      <alignment horizontal="center" vertical="center"/>
    </xf>
    <xf numFmtId="37" fontId="61" fillId="28" borderId="17" xfId="166" applyNumberFormat="1" applyFont="1" applyFill="1" applyBorder="1" applyAlignment="1">
      <alignment horizontal="right" vertical="center"/>
    </xf>
    <xf numFmtId="37" fontId="61" fillId="28" borderId="33" xfId="166" applyNumberFormat="1" applyFont="1" applyFill="1" applyBorder="1" applyAlignment="1">
      <alignment horizontal="right" vertical="center"/>
    </xf>
    <xf numFmtId="176" fontId="61" fillId="28" borderId="52" xfId="210" applyNumberFormat="1" applyFont="1" applyFill="1" applyBorder="1" applyAlignment="1" applyProtection="1">
      <alignment horizontal="right" vertical="center"/>
    </xf>
    <xf numFmtId="38" fontId="61" fillId="28" borderId="95" xfId="166" applyNumberFormat="1" applyFont="1" applyFill="1" applyBorder="1" applyAlignment="1">
      <alignment horizontal="right" vertical="center"/>
    </xf>
    <xf numFmtId="38" fontId="61" fillId="28" borderId="45" xfId="166" applyNumberFormat="1" applyFont="1" applyFill="1" applyBorder="1" applyAlignment="1">
      <alignment horizontal="right" vertical="center"/>
    </xf>
    <xf numFmtId="176" fontId="61" fillId="28" borderId="45" xfId="210" applyNumberFormat="1" applyFont="1" applyFill="1" applyBorder="1" applyAlignment="1">
      <alignment horizontal="right" vertical="center"/>
    </xf>
    <xf numFmtId="176" fontId="61" fillId="28" borderId="52" xfId="210" applyNumberFormat="1" applyFont="1" applyFill="1" applyBorder="1" applyAlignment="1">
      <alignment horizontal="right" vertical="center"/>
    </xf>
    <xf numFmtId="37" fontId="61" fillId="28" borderId="20" xfId="164" applyNumberFormat="1" applyFont="1" applyFill="1" applyBorder="1" applyAlignment="1">
      <alignment horizontal="center" vertical="center"/>
    </xf>
    <xf numFmtId="37" fontId="61" fillId="28" borderId="95" xfId="166" applyNumberFormat="1" applyFont="1" applyFill="1" applyBorder="1" applyAlignment="1">
      <alignment vertical="center"/>
    </xf>
    <xf numFmtId="37" fontId="61" fillId="28" borderId="33" xfId="165" applyNumberFormat="1" applyFont="1" applyFill="1" applyBorder="1" applyAlignment="1">
      <alignment vertical="center"/>
    </xf>
    <xf numFmtId="38" fontId="61" fillId="28" borderId="33" xfId="166" applyNumberFormat="1" applyFont="1" applyFill="1" applyBorder="1" applyAlignment="1">
      <alignment vertical="center"/>
    </xf>
    <xf numFmtId="38" fontId="61" fillId="28" borderId="34" xfId="166" applyNumberFormat="1" applyFont="1" applyFill="1" applyBorder="1" applyAlignment="1">
      <alignment vertical="center"/>
    </xf>
    <xf numFmtId="38" fontId="61" fillId="28" borderId="95" xfId="166" applyNumberFormat="1" applyFont="1" applyFill="1" applyBorder="1" applyAlignment="1">
      <alignment vertical="center"/>
    </xf>
    <xf numFmtId="38" fontId="61" fillId="28" borderId="33" xfId="166" applyNumberFormat="1" applyFont="1" applyFill="1" applyBorder="1" applyAlignment="1">
      <alignment horizontal="right" vertical="center"/>
    </xf>
    <xf numFmtId="37" fontId="59" fillId="0" borderId="24" xfId="164" applyNumberFormat="1" applyFont="1" applyBorder="1" applyAlignment="1">
      <alignment vertical="center"/>
    </xf>
    <xf numFmtId="37" fontId="59" fillId="0" borderId="16" xfId="164" applyNumberFormat="1" applyFont="1" applyBorder="1" applyAlignment="1">
      <alignment vertical="center"/>
    </xf>
    <xf numFmtId="38" fontId="59" fillId="0" borderId="35" xfId="209" applyFont="1" applyFill="1" applyBorder="1" applyAlignment="1">
      <alignment vertical="center"/>
    </xf>
    <xf numFmtId="38" fontId="59" fillId="0" borderId="40" xfId="209" applyFont="1" applyFill="1" applyBorder="1" applyAlignment="1">
      <alignment vertical="center"/>
    </xf>
    <xf numFmtId="38" fontId="59" fillId="0" borderId="85" xfId="166" applyNumberFormat="1" applyFont="1" applyBorder="1" applyAlignment="1">
      <alignment vertical="center"/>
    </xf>
    <xf numFmtId="176" fontId="59" fillId="0" borderId="59" xfId="210" applyNumberFormat="1" applyFont="1" applyFill="1" applyBorder="1" applyAlignment="1">
      <alignment vertical="center"/>
    </xf>
    <xf numFmtId="38" fontId="59" fillId="0" borderId="81" xfId="166" applyNumberFormat="1" applyFont="1" applyBorder="1" applyAlignment="1">
      <alignment vertical="center"/>
    </xf>
    <xf numFmtId="37" fontId="59" fillId="0" borderId="25" xfId="164" applyNumberFormat="1" applyFont="1" applyBorder="1" applyAlignment="1">
      <alignment vertical="center"/>
    </xf>
    <xf numFmtId="38" fontId="59" fillId="0" borderId="78" xfId="166" applyNumberFormat="1" applyFont="1" applyBorder="1" applyAlignment="1">
      <alignment vertical="center"/>
    </xf>
    <xf numFmtId="38" fontId="59" fillId="0" borderId="31" xfId="209" applyFont="1" applyFill="1" applyBorder="1" applyAlignment="1">
      <alignment vertical="center"/>
    </xf>
    <xf numFmtId="38" fontId="59" fillId="0" borderId="41" xfId="209" applyFont="1" applyFill="1" applyBorder="1" applyAlignment="1">
      <alignment vertical="center"/>
    </xf>
    <xf numFmtId="38" fontId="59" fillId="0" borderId="46" xfId="166" applyNumberFormat="1" applyFont="1" applyBorder="1" applyAlignment="1">
      <alignment vertical="center"/>
    </xf>
    <xf numFmtId="38" fontId="59" fillId="0" borderId="36" xfId="166" applyNumberFormat="1" applyFont="1" applyBorder="1" applyAlignment="1">
      <alignment vertical="center"/>
    </xf>
    <xf numFmtId="38" fontId="59" fillId="0" borderId="43" xfId="209" applyFont="1" applyFill="1" applyBorder="1" applyAlignment="1">
      <alignment vertical="center"/>
    </xf>
    <xf numFmtId="38" fontId="59" fillId="0" borderId="63" xfId="166" applyNumberFormat="1" applyFont="1" applyBorder="1" applyAlignment="1">
      <alignment vertical="center"/>
    </xf>
    <xf numFmtId="38" fontId="59" fillId="0" borderId="80" xfId="166" applyNumberFormat="1" applyFont="1" applyBorder="1" applyAlignment="1">
      <alignment vertical="center"/>
    </xf>
    <xf numFmtId="37" fontId="59" fillId="0" borderId="26" xfId="164" applyNumberFormat="1" applyFont="1" applyBorder="1" applyAlignment="1">
      <alignment vertical="center"/>
    </xf>
    <xf numFmtId="37" fontId="59" fillId="0" borderId="96" xfId="166" applyNumberFormat="1" applyFont="1" applyBorder="1" applyAlignment="1">
      <alignment vertical="center"/>
    </xf>
    <xf numFmtId="38" fontId="59" fillId="0" borderId="92" xfId="166" applyNumberFormat="1" applyFont="1" applyBorder="1" applyAlignment="1">
      <alignment vertical="center"/>
    </xf>
    <xf numFmtId="38" fontId="59" fillId="0" borderId="61" xfId="166" applyNumberFormat="1" applyFont="1" applyBorder="1" applyAlignment="1">
      <alignment vertical="center"/>
    </xf>
    <xf numFmtId="38" fontId="59" fillId="0" borderId="42" xfId="209" applyFont="1" applyFill="1" applyBorder="1" applyAlignment="1">
      <alignment vertical="center"/>
    </xf>
    <xf numFmtId="176" fontId="59" fillId="0" borderId="51" xfId="210" applyNumberFormat="1" applyFont="1" applyFill="1" applyBorder="1" applyAlignment="1">
      <alignment vertical="center"/>
    </xf>
    <xf numFmtId="38" fontId="61" fillId="28" borderId="40" xfId="166" applyNumberFormat="1" applyFont="1" applyFill="1" applyBorder="1" applyAlignment="1">
      <alignment vertical="center"/>
    </xf>
    <xf numFmtId="37" fontId="59" fillId="0" borderId="20" xfId="164" applyNumberFormat="1" applyFont="1" applyBorder="1" applyAlignment="1">
      <alignment vertical="center"/>
    </xf>
    <xf numFmtId="37" fontId="59" fillId="0" borderId="95" xfId="166" applyNumberFormat="1" applyFont="1" applyBorder="1" applyAlignment="1">
      <alignment vertical="center"/>
    </xf>
    <xf numFmtId="38" fontId="59" fillId="0" borderId="33" xfId="209" applyFont="1" applyFill="1" applyBorder="1" applyAlignment="1">
      <alignment vertical="center"/>
    </xf>
    <xf numFmtId="38" fontId="59" fillId="0" borderId="34" xfId="209" applyFont="1" applyFill="1" applyBorder="1" applyAlignment="1">
      <alignment vertical="center"/>
    </xf>
    <xf numFmtId="176" fontId="59" fillId="0" borderId="62" xfId="210" applyNumberFormat="1" applyFont="1" applyFill="1" applyBorder="1" applyAlignment="1">
      <alignment vertical="center"/>
    </xf>
    <xf numFmtId="37" fontId="61" fillId="28" borderId="35" xfId="166" applyNumberFormat="1" applyFont="1" applyFill="1" applyBorder="1" applyAlignment="1">
      <alignment vertical="center"/>
    </xf>
    <xf numFmtId="37" fontId="61" fillId="28" borderId="15" xfId="166" applyNumberFormat="1" applyFont="1" applyFill="1" applyBorder="1" applyAlignment="1">
      <alignment vertical="center"/>
    </xf>
    <xf numFmtId="38" fontId="61" fillId="28" borderId="35" xfId="166" applyNumberFormat="1" applyFont="1" applyFill="1" applyBorder="1" applyAlignment="1">
      <alignment vertical="center"/>
    </xf>
    <xf numFmtId="38" fontId="61" fillId="28" borderId="81" xfId="166" applyNumberFormat="1" applyFont="1" applyFill="1" applyBorder="1" applyAlignment="1">
      <alignment vertical="center"/>
    </xf>
    <xf numFmtId="38" fontId="61" fillId="28" borderId="85" xfId="166" applyNumberFormat="1" applyFont="1" applyFill="1" applyBorder="1" applyAlignment="1">
      <alignment vertical="center"/>
    </xf>
    <xf numFmtId="37" fontId="59" fillId="0" borderId="79" xfId="164" applyNumberFormat="1" applyFont="1" applyBorder="1" applyAlignment="1">
      <alignment vertical="center"/>
    </xf>
    <xf numFmtId="37" fontId="59" fillId="0" borderId="28" xfId="164" applyNumberFormat="1" applyFont="1" applyBorder="1" applyAlignment="1">
      <alignment vertical="center"/>
    </xf>
    <xf numFmtId="37" fontId="61" fillId="28" borderId="95" xfId="166" applyNumberFormat="1" applyFont="1" applyFill="1" applyBorder="1" applyAlignment="1" applyProtection="1">
      <alignment vertical="center"/>
      <protection locked="0"/>
    </xf>
    <xf numFmtId="37" fontId="59" fillId="0" borderId="79" xfId="166" applyNumberFormat="1" applyFont="1" applyBorder="1" applyAlignment="1" applyProtection="1">
      <alignment vertical="center"/>
      <protection locked="0"/>
    </xf>
    <xf numFmtId="176" fontId="59" fillId="0" borderId="60" xfId="210" applyNumberFormat="1" applyFont="1" applyFill="1" applyBorder="1" applyAlignment="1">
      <alignment vertical="center"/>
    </xf>
    <xf numFmtId="37" fontId="61" fillId="28" borderId="34" xfId="164" applyNumberFormat="1" applyFont="1" applyFill="1" applyBorder="1" applyAlignment="1">
      <alignment vertical="center"/>
    </xf>
    <xf numFmtId="37" fontId="61" fillId="28" borderId="40" xfId="166" applyNumberFormat="1" applyFont="1" applyFill="1" applyBorder="1" applyAlignment="1">
      <alignment vertical="center"/>
    </xf>
    <xf numFmtId="37" fontId="60" fillId="0" borderId="0" xfId="164" applyNumberFormat="1" applyFont="1" applyAlignment="1">
      <alignment vertical="center"/>
    </xf>
    <xf numFmtId="0" fontId="45" fillId="0" borderId="0" xfId="0" applyFont="1" applyAlignment="1">
      <alignment vertical="center"/>
    </xf>
    <xf numFmtId="38" fontId="45" fillId="0" borderId="0" xfId="0" applyNumberFormat="1" applyFont="1" applyAlignment="1">
      <alignment vertical="center"/>
    </xf>
    <xf numFmtId="0" fontId="45" fillId="0" borderId="19" xfId="166" applyFont="1" applyBorder="1" applyAlignment="1">
      <alignment vertical="center"/>
    </xf>
    <xf numFmtId="0" fontId="59" fillId="0" borderId="43" xfId="166" applyFont="1" applyBorder="1" applyAlignment="1">
      <alignment horizontal="center" vertical="center" wrapText="1"/>
    </xf>
    <xf numFmtId="0" fontId="59" fillId="0" borderId="68" xfId="166" applyFont="1" applyBorder="1" applyAlignment="1">
      <alignment horizontal="center" vertical="center" wrapText="1"/>
    </xf>
    <xf numFmtId="0" fontId="59" fillId="0" borderId="57" xfId="166" applyFont="1" applyBorder="1" applyAlignment="1">
      <alignment horizontal="center" vertical="center" wrapText="1"/>
    </xf>
    <xf numFmtId="0" fontId="59" fillId="0" borderId="39" xfId="166" applyFont="1" applyBorder="1" applyAlignment="1">
      <alignment horizontal="center" vertical="center" wrapText="1"/>
    </xf>
    <xf numFmtId="37" fontId="61" fillId="28" borderId="52" xfId="166" applyNumberFormat="1" applyFont="1" applyFill="1" applyBorder="1" applyAlignment="1">
      <alignment horizontal="right" vertical="center"/>
    </xf>
    <xf numFmtId="38" fontId="61" fillId="28" borderId="52" xfId="209" applyFont="1" applyFill="1" applyBorder="1" applyAlignment="1">
      <alignment horizontal="right" vertical="center"/>
    </xf>
    <xf numFmtId="37" fontId="61" fillId="28" borderId="52" xfId="164" applyNumberFormat="1" applyFont="1" applyFill="1" applyBorder="1" applyAlignment="1">
      <alignment vertical="center"/>
    </xf>
    <xf numFmtId="38" fontId="61" fillId="28" borderId="45" xfId="166" applyNumberFormat="1" applyFont="1" applyFill="1" applyBorder="1" applyAlignment="1">
      <alignment vertical="center"/>
    </xf>
    <xf numFmtId="38" fontId="61" fillId="28" borderId="52" xfId="166" applyNumberFormat="1" applyFont="1" applyFill="1" applyBorder="1" applyAlignment="1">
      <alignment vertical="center"/>
    </xf>
    <xf numFmtId="38" fontId="59" fillId="0" borderId="56" xfId="209" applyFont="1" applyFill="1" applyBorder="1" applyAlignment="1">
      <alignment vertical="center"/>
    </xf>
    <xf numFmtId="37" fontId="59" fillId="0" borderId="40" xfId="164" applyNumberFormat="1" applyFont="1" applyBorder="1" applyAlignment="1">
      <alignment vertical="center"/>
    </xf>
    <xf numFmtId="38" fontId="59" fillId="0" borderId="62" xfId="209" applyFont="1" applyFill="1" applyBorder="1" applyAlignment="1">
      <alignment vertical="center"/>
    </xf>
    <xf numFmtId="38" fontId="59" fillId="0" borderId="71" xfId="209" applyFont="1" applyFill="1" applyBorder="1" applyAlignment="1">
      <alignment vertical="center"/>
    </xf>
    <xf numFmtId="37" fontId="59" fillId="0" borderId="41" xfId="164" applyNumberFormat="1" applyFont="1" applyBorder="1" applyAlignment="1">
      <alignment vertical="center"/>
    </xf>
    <xf numFmtId="38" fontId="59" fillId="0" borderId="68" xfId="209" applyFont="1" applyFill="1" applyBorder="1" applyAlignment="1">
      <alignment vertical="center"/>
    </xf>
    <xf numFmtId="38" fontId="59" fillId="0" borderId="57" xfId="209" applyFont="1" applyFill="1" applyBorder="1" applyAlignment="1">
      <alignment vertical="center"/>
    </xf>
    <xf numFmtId="37" fontId="59" fillId="0" borderId="64" xfId="166" applyNumberFormat="1" applyFont="1" applyBorder="1" applyAlignment="1">
      <alignment vertical="center"/>
    </xf>
    <xf numFmtId="38" fontId="59" fillId="0" borderId="51" xfId="209" applyFont="1" applyFill="1" applyBorder="1" applyAlignment="1">
      <alignment vertical="center"/>
    </xf>
    <xf numFmtId="37" fontId="59" fillId="0" borderId="42" xfId="164" applyNumberFormat="1" applyFont="1" applyBorder="1" applyAlignment="1">
      <alignment vertical="center"/>
    </xf>
    <xf numFmtId="38" fontId="61" fillId="28" borderId="59" xfId="166" applyNumberFormat="1" applyFont="1" applyFill="1" applyBorder="1" applyAlignment="1">
      <alignment vertical="center"/>
    </xf>
    <xf numFmtId="38" fontId="59" fillId="0" borderId="53" xfId="209" applyFont="1" applyFill="1" applyBorder="1" applyAlignment="1">
      <alignment vertical="center"/>
    </xf>
    <xf numFmtId="38" fontId="59" fillId="0" borderId="49" xfId="209" applyFont="1" applyFill="1" applyBorder="1" applyAlignment="1">
      <alignment vertical="center"/>
    </xf>
    <xf numFmtId="38" fontId="59" fillId="0" borderId="59" xfId="209" applyFont="1" applyFill="1" applyBorder="1" applyAlignment="1">
      <alignment vertical="center"/>
    </xf>
    <xf numFmtId="38" fontId="61" fillId="28" borderId="49" xfId="166" applyNumberFormat="1" applyFont="1" applyFill="1" applyBorder="1" applyAlignment="1">
      <alignment vertical="center"/>
    </xf>
    <xf numFmtId="38" fontId="59" fillId="0" borderId="50" xfId="209" applyFont="1" applyFill="1" applyBorder="1" applyAlignment="1">
      <alignment vertical="center"/>
    </xf>
    <xf numFmtId="38" fontId="59" fillId="0" borderId="153" xfId="209" applyFont="1" applyFill="1" applyBorder="1" applyAlignment="1">
      <alignment vertical="center"/>
    </xf>
    <xf numFmtId="38" fontId="59" fillId="0" borderId="66" xfId="209" applyFont="1" applyFill="1" applyBorder="1" applyAlignment="1">
      <alignment vertical="center"/>
    </xf>
    <xf numFmtId="38" fontId="59" fillId="0" borderId="44" xfId="209" applyFont="1" applyFill="1" applyBorder="1" applyAlignment="1">
      <alignment vertical="center"/>
    </xf>
    <xf numFmtId="38" fontId="59" fillId="0" borderId="60" xfId="209" applyFont="1" applyFill="1" applyBorder="1" applyAlignment="1">
      <alignment vertical="center"/>
    </xf>
    <xf numFmtId="37" fontId="61" fillId="28" borderId="49" xfId="166" applyNumberFormat="1" applyFont="1" applyFill="1" applyBorder="1" applyAlignment="1">
      <alignment vertical="center"/>
    </xf>
    <xf numFmtId="37" fontId="61" fillId="28" borderId="59" xfId="166" applyNumberFormat="1" applyFont="1" applyFill="1" applyBorder="1" applyAlignment="1">
      <alignment vertical="center"/>
    </xf>
    <xf numFmtId="37" fontId="59" fillId="0" borderId="35" xfId="164" applyNumberFormat="1" applyFont="1" applyBorder="1" applyAlignment="1">
      <alignment vertical="center"/>
    </xf>
    <xf numFmtId="37" fontId="59" fillId="0" borderId="29" xfId="164" applyNumberFormat="1" applyFont="1" applyBorder="1" applyAlignment="1">
      <alignment vertical="center"/>
    </xf>
    <xf numFmtId="37" fontId="59" fillId="0" borderId="61" xfId="164" applyNumberFormat="1" applyFont="1" applyBorder="1" applyAlignment="1">
      <alignment vertical="center"/>
    </xf>
    <xf numFmtId="38" fontId="59" fillId="0" borderId="0" xfId="209" applyFont="1" applyBorder="1" applyAlignment="1" applyProtection="1">
      <alignment vertical="center"/>
    </xf>
    <xf numFmtId="0" fontId="45" fillId="0" borderId="0" xfId="0" applyFont="1" applyAlignment="1">
      <alignment horizontal="center" vertical="center"/>
    </xf>
    <xf numFmtId="0" fontId="59" fillId="29" borderId="115" xfId="0" applyFont="1" applyFill="1" applyBorder="1" applyAlignment="1">
      <alignment horizontal="left" vertical="center" wrapText="1"/>
    </xf>
    <xf numFmtId="0" fontId="60" fillId="29" borderId="120" xfId="0" applyFont="1" applyFill="1" applyBorder="1" applyAlignment="1">
      <alignment vertical="center" wrapText="1"/>
    </xf>
    <xf numFmtId="0" fontId="59" fillId="0" borderId="124" xfId="0" applyFont="1" applyBorder="1" applyAlignment="1">
      <alignment horizontal="center" vertical="center"/>
    </xf>
    <xf numFmtId="178" fontId="59" fillId="0" borderId="29" xfId="0" applyNumberFormat="1" applyFont="1" applyBorder="1" applyAlignment="1">
      <alignment vertical="center"/>
    </xf>
    <xf numFmtId="176" fontId="59" fillId="0" borderId="19" xfId="0" applyNumberFormat="1" applyFont="1" applyBorder="1" applyAlignment="1">
      <alignment vertical="center"/>
    </xf>
    <xf numFmtId="176" fontId="59" fillId="0" borderId="159" xfId="0" applyNumberFormat="1" applyFont="1" applyBorder="1" applyAlignment="1">
      <alignment vertical="center"/>
    </xf>
    <xf numFmtId="0" fontId="59" fillId="0" borderId="155" xfId="0" applyFont="1" applyBorder="1" applyAlignment="1">
      <alignment horizontal="center" vertical="center"/>
    </xf>
    <xf numFmtId="176" fontId="61" fillId="0" borderId="108" xfId="0" applyNumberFormat="1" applyFont="1" applyBorder="1" applyAlignment="1">
      <alignment horizontal="center" vertical="center"/>
    </xf>
    <xf numFmtId="176" fontId="61" fillId="0" borderId="123" xfId="0" applyNumberFormat="1" applyFont="1" applyBorder="1" applyAlignment="1">
      <alignment horizontal="center" vertical="center"/>
    </xf>
    <xf numFmtId="178" fontId="59" fillId="0" borderId="107" xfId="0" applyNumberFormat="1" applyFont="1" applyBorder="1" applyAlignment="1">
      <alignment horizontal="center" vertical="center"/>
    </xf>
    <xf numFmtId="176" fontId="59" fillId="0" borderId="157" xfId="0" applyNumberFormat="1" applyFont="1" applyBorder="1" applyAlignment="1">
      <alignment vertical="center"/>
    </xf>
    <xf numFmtId="176" fontId="59" fillId="0" borderId="160" xfId="0" applyNumberFormat="1" applyFont="1" applyBorder="1" applyAlignment="1">
      <alignment vertical="center"/>
    </xf>
    <xf numFmtId="178" fontId="59" fillId="0" borderId="27" xfId="0" applyNumberFormat="1" applyFont="1" applyBorder="1" applyAlignment="1">
      <alignment horizontal="center" vertical="center"/>
    </xf>
    <xf numFmtId="178" fontId="59" fillId="0" borderId="48" xfId="0" applyNumberFormat="1" applyFont="1" applyBorder="1" applyAlignment="1">
      <alignment vertical="center"/>
    </xf>
    <xf numFmtId="176" fontId="59" fillId="0" borderId="27" xfId="0" applyNumberFormat="1" applyFont="1" applyBorder="1" applyAlignment="1">
      <alignment vertical="center"/>
    </xf>
    <xf numFmtId="176" fontId="59" fillId="0" borderId="161" xfId="0" applyNumberFormat="1" applyFont="1" applyBorder="1" applyAlignment="1">
      <alignment vertical="center"/>
    </xf>
    <xf numFmtId="178" fontId="59" fillId="0" borderId="20" xfId="0" applyNumberFormat="1" applyFont="1" applyBorder="1" applyAlignment="1">
      <alignment horizontal="center" vertical="center"/>
    </xf>
    <xf numFmtId="176" fontId="59" fillId="0" borderId="158" xfId="0" applyNumberFormat="1" applyFont="1" applyBorder="1" applyAlignment="1">
      <alignment vertical="center"/>
    </xf>
    <xf numFmtId="178" fontId="59" fillId="0" borderId="108" xfId="0" applyNumberFormat="1" applyFont="1" applyBorder="1" applyAlignment="1">
      <alignment horizontal="center" vertical="center"/>
    </xf>
    <xf numFmtId="178" fontId="59" fillId="0" borderId="0" xfId="0" applyNumberFormat="1" applyFont="1" applyAlignment="1">
      <alignment horizontal="center" vertical="center"/>
    </xf>
    <xf numFmtId="178" fontId="59" fillId="0" borderId="0" xfId="0" applyNumberFormat="1" applyFont="1" applyAlignment="1">
      <alignment horizontal="right" vertical="center"/>
    </xf>
    <xf numFmtId="178" fontId="61" fillId="0" borderId="0" xfId="0" applyNumberFormat="1" applyFont="1" applyAlignment="1">
      <alignment horizontal="center" vertical="center"/>
    </xf>
    <xf numFmtId="176" fontId="61" fillId="0" borderId="0" xfId="0" applyNumberFormat="1" applyFont="1" applyAlignment="1">
      <alignment horizontal="center" vertical="center"/>
    </xf>
    <xf numFmtId="10" fontId="59" fillId="0" borderId="0" xfId="0" applyNumberFormat="1" applyFont="1" applyAlignment="1">
      <alignment vertical="center"/>
    </xf>
    <xf numFmtId="37" fontId="49" fillId="28" borderId="37" xfId="165" applyNumberFormat="1" applyFont="1" applyFill="1" applyBorder="1" applyAlignment="1">
      <alignment vertical="center"/>
    </xf>
    <xf numFmtId="0" fontId="59" fillId="0" borderId="162" xfId="0" applyFont="1" applyBorder="1" applyAlignment="1">
      <alignment vertical="center"/>
    </xf>
    <xf numFmtId="178" fontId="59" fillId="0" borderId="163" xfId="0" applyNumberFormat="1" applyFont="1" applyBorder="1" applyAlignment="1">
      <alignment vertical="center"/>
    </xf>
    <xf numFmtId="176" fontId="59" fillId="0" borderId="164" xfId="0" applyNumberFormat="1" applyFont="1" applyBorder="1" applyAlignment="1">
      <alignment vertical="center"/>
    </xf>
    <xf numFmtId="176" fontId="59" fillId="0" borderId="165" xfId="0" applyNumberFormat="1" applyFont="1" applyBorder="1" applyAlignment="1">
      <alignment vertical="center"/>
    </xf>
    <xf numFmtId="37" fontId="24" fillId="0" borderId="133" xfId="164" applyNumberFormat="1" applyFont="1" applyBorder="1" applyAlignment="1">
      <alignment horizontal="distributed" vertical="center"/>
    </xf>
    <xf numFmtId="3" fontId="24" fillId="0" borderId="96" xfId="0" applyNumberFormat="1" applyFont="1" applyBorder="1" applyAlignment="1">
      <alignment vertical="center"/>
    </xf>
    <xf numFmtId="38" fontId="24" fillId="0" borderId="42" xfId="209" applyFont="1" applyBorder="1" applyAlignment="1">
      <alignment vertical="center"/>
    </xf>
    <xf numFmtId="176" fontId="24" fillId="0" borderId="73" xfId="210" applyNumberFormat="1" applyFont="1" applyBorder="1" applyAlignment="1">
      <alignment vertical="center"/>
    </xf>
    <xf numFmtId="3" fontId="24" fillId="0" borderId="28" xfId="0" applyNumberFormat="1" applyFont="1" applyBorder="1" applyAlignment="1">
      <alignment vertical="center"/>
    </xf>
    <xf numFmtId="38" fontId="24" fillId="0" borderId="41" xfId="209" applyFont="1" applyBorder="1" applyAlignment="1">
      <alignment vertical="center"/>
    </xf>
    <xf numFmtId="176" fontId="24" fillId="0" borderId="138" xfId="210" applyNumberFormat="1" applyFont="1" applyBorder="1" applyAlignment="1">
      <alignment vertical="center"/>
    </xf>
    <xf numFmtId="0" fontId="58" fillId="0" borderId="133" xfId="0" applyFont="1" applyBorder="1" applyAlignment="1">
      <alignment horizontal="center" vertical="center"/>
    </xf>
    <xf numFmtId="176" fontId="58" fillId="0" borderId="133" xfId="210" applyNumberFormat="1" applyFont="1" applyBorder="1" applyAlignment="1">
      <alignment vertical="center"/>
    </xf>
    <xf numFmtId="0" fontId="58" fillId="0" borderId="132" xfId="0" applyFont="1" applyBorder="1" applyAlignment="1">
      <alignment horizontal="center" vertical="center"/>
    </xf>
    <xf numFmtId="176" fontId="58" fillId="0" borderId="132" xfId="210" applyNumberFormat="1" applyFont="1" applyBorder="1" applyAlignment="1">
      <alignment vertical="center"/>
    </xf>
    <xf numFmtId="37" fontId="47" fillId="0" borderId="0" xfId="164" applyNumberFormat="1" applyFont="1" applyAlignment="1">
      <alignment horizontal="center" vertical="center"/>
    </xf>
    <xf numFmtId="37" fontId="48" fillId="0" borderId="0" xfId="164" applyNumberFormat="1" applyFont="1" applyAlignment="1">
      <alignment horizontal="center" vertical="center"/>
    </xf>
    <xf numFmtId="37" fontId="45" fillId="0" borderId="24" xfId="164" applyNumberFormat="1" applyFont="1" applyBorder="1" applyAlignment="1">
      <alignment horizontal="center" vertical="center"/>
    </xf>
    <xf numFmtId="37" fontId="45" fillId="0" borderId="25" xfId="164" applyNumberFormat="1" applyFont="1" applyBorder="1" applyAlignment="1">
      <alignment horizontal="center" vertical="center"/>
    </xf>
    <xf numFmtId="37" fontId="45" fillId="0" borderId="26" xfId="164" applyNumberFormat="1" applyFont="1" applyBorder="1" applyAlignment="1">
      <alignment horizontal="center" vertical="center"/>
    </xf>
    <xf numFmtId="37" fontId="45" fillId="0" borderId="30" xfId="164" applyNumberFormat="1" applyFont="1" applyBorder="1" applyAlignment="1">
      <alignment horizontal="center" vertical="center" wrapText="1"/>
    </xf>
    <xf numFmtId="37" fontId="45" fillId="0" borderId="40" xfId="164" applyNumberFormat="1" applyFont="1" applyBorder="1" applyAlignment="1">
      <alignment horizontal="center" vertical="center"/>
    </xf>
    <xf numFmtId="37" fontId="45" fillId="0" borderId="49" xfId="164" applyNumberFormat="1" applyFont="1" applyBorder="1" applyAlignment="1">
      <alignment horizontal="center" vertical="center"/>
    </xf>
    <xf numFmtId="37" fontId="45" fillId="0" borderId="31" xfId="164" applyNumberFormat="1" applyFont="1" applyBorder="1" applyAlignment="1">
      <alignment horizontal="center" vertical="center"/>
    </xf>
    <xf numFmtId="37" fontId="45" fillId="0" borderId="41" xfId="164" applyNumberFormat="1" applyFont="1" applyBorder="1" applyAlignment="1">
      <alignment horizontal="center" vertical="center"/>
    </xf>
    <xf numFmtId="37" fontId="45" fillId="0" borderId="50" xfId="164" applyNumberFormat="1" applyFont="1" applyBorder="1" applyAlignment="1">
      <alignment horizontal="center" vertical="center"/>
    </xf>
    <xf numFmtId="37" fontId="45" fillId="0" borderId="35" xfId="164" applyNumberFormat="1" applyFont="1" applyBorder="1" applyAlignment="1">
      <alignment horizontal="center" vertical="center" wrapText="1"/>
    </xf>
    <xf numFmtId="37" fontId="45" fillId="0" borderId="59" xfId="164" applyNumberFormat="1" applyFont="1" applyBorder="1" applyAlignment="1">
      <alignment horizontal="center" vertical="center"/>
    </xf>
    <xf numFmtId="37" fontId="45" fillId="0" borderId="36" xfId="164" applyNumberFormat="1" applyFont="1" applyBorder="1" applyAlignment="1">
      <alignment horizontal="center" vertical="center"/>
    </xf>
    <xf numFmtId="37" fontId="45" fillId="0" borderId="56" xfId="164" applyNumberFormat="1" applyFont="1" applyBorder="1" applyAlignment="1">
      <alignment horizontal="center" vertical="center"/>
    </xf>
    <xf numFmtId="37" fontId="46" fillId="0" borderId="24" xfId="164" applyNumberFormat="1" applyFont="1" applyBorder="1" applyAlignment="1">
      <alignment horizontal="center" vertical="center"/>
    </xf>
    <xf numFmtId="37" fontId="46" fillId="0" borderId="25" xfId="164" applyNumberFormat="1" applyFont="1" applyBorder="1" applyAlignment="1">
      <alignment horizontal="center" vertical="center"/>
    </xf>
    <xf numFmtId="37" fontId="46" fillId="0" borderId="26" xfId="164" applyNumberFormat="1" applyFont="1" applyBorder="1" applyAlignment="1">
      <alignment horizontal="center" vertical="center"/>
    </xf>
    <xf numFmtId="37" fontId="46" fillId="0" borderId="30" xfId="164" applyNumberFormat="1" applyFont="1" applyBorder="1" applyAlignment="1">
      <alignment horizontal="center" vertical="center" wrapText="1"/>
    </xf>
    <xf numFmtId="37" fontId="46" fillId="0" borderId="40" xfId="164" applyNumberFormat="1" applyFont="1" applyBorder="1" applyAlignment="1">
      <alignment horizontal="center" vertical="center"/>
    </xf>
    <xf numFmtId="37" fontId="46" fillId="0" borderId="59" xfId="164" applyNumberFormat="1" applyFont="1" applyBorder="1" applyAlignment="1">
      <alignment horizontal="center" vertical="center"/>
    </xf>
    <xf numFmtId="37" fontId="46" fillId="0" borderId="31" xfId="164" applyNumberFormat="1" applyFont="1" applyBorder="1" applyAlignment="1">
      <alignment horizontal="center" vertical="center"/>
    </xf>
    <xf numFmtId="37" fontId="46" fillId="0" borderId="41" xfId="164" applyNumberFormat="1" applyFont="1" applyBorder="1" applyAlignment="1">
      <alignment horizontal="center" vertical="center"/>
    </xf>
    <xf numFmtId="37" fontId="46" fillId="0" borderId="56" xfId="164" applyNumberFormat="1" applyFont="1" applyBorder="1" applyAlignment="1">
      <alignment horizontal="center" vertical="center"/>
    </xf>
    <xf numFmtId="37" fontId="46" fillId="0" borderId="35" xfId="164" applyNumberFormat="1" applyFont="1" applyBorder="1" applyAlignment="1">
      <alignment horizontal="center" vertical="center" wrapText="1"/>
    </xf>
    <xf numFmtId="37" fontId="46" fillId="0" borderId="36" xfId="164" applyNumberFormat="1" applyFont="1" applyBorder="1" applyAlignment="1">
      <alignment horizontal="center" vertical="center"/>
    </xf>
    <xf numFmtId="37" fontId="48" fillId="0" borderId="0" xfId="209" applyNumberFormat="1" applyFont="1" applyBorder="1" applyAlignment="1">
      <alignment horizontal="center" vertical="center"/>
    </xf>
    <xf numFmtId="0" fontId="48" fillId="0" borderId="0" xfId="209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62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59" fillId="0" borderId="101" xfId="0" applyFont="1" applyBorder="1" applyAlignment="1">
      <alignment horizontal="center" vertical="center"/>
    </xf>
    <xf numFmtId="0" fontId="59" fillId="0" borderId="102" xfId="0" applyFont="1" applyBorder="1" applyAlignment="1">
      <alignment horizontal="center" vertical="center"/>
    </xf>
    <xf numFmtId="0" fontId="59" fillId="0" borderId="103" xfId="0" applyFont="1" applyBorder="1" applyAlignment="1">
      <alignment horizontal="center" vertical="center"/>
    </xf>
    <xf numFmtId="0" fontId="59" fillId="0" borderId="104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9" fillId="29" borderId="116" xfId="0" applyFont="1" applyFill="1" applyBorder="1" applyAlignment="1">
      <alignment horizontal="center" vertical="center"/>
    </xf>
    <xf numFmtId="0" fontId="59" fillId="29" borderId="118" xfId="0" applyFont="1" applyFill="1" applyBorder="1" applyAlignment="1">
      <alignment horizontal="center" vertical="center"/>
    </xf>
    <xf numFmtId="0" fontId="59" fillId="29" borderId="95" xfId="0" applyFont="1" applyFill="1" applyBorder="1" applyAlignment="1">
      <alignment horizontal="center" vertical="center"/>
    </xf>
    <xf numFmtId="0" fontId="59" fillId="29" borderId="58" xfId="0" applyFont="1" applyFill="1" applyBorder="1" applyAlignment="1">
      <alignment horizontal="center" vertical="center"/>
    </xf>
    <xf numFmtId="0" fontId="59" fillId="29" borderId="0" xfId="0" applyFont="1" applyFill="1" applyAlignment="1">
      <alignment horizontal="center" vertical="center"/>
    </xf>
    <xf numFmtId="0" fontId="59" fillId="29" borderId="119" xfId="0" applyFont="1" applyFill="1" applyBorder="1" applyAlignment="1">
      <alignment horizontal="center" vertical="center"/>
    </xf>
    <xf numFmtId="0" fontId="59" fillId="29" borderId="98" xfId="0" applyFont="1" applyFill="1" applyBorder="1" applyAlignment="1">
      <alignment horizontal="center" vertical="center"/>
    </xf>
    <xf numFmtId="0" fontId="59" fillId="29" borderId="105" xfId="0" applyFont="1" applyFill="1" applyBorder="1" applyAlignment="1">
      <alignment horizontal="center" vertical="center"/>
    </xf>
    <xf numFmtId="0" fontId="59" fillId="29" borderId="99" xfId="0" applyFont="1" applyFill="1" applyBorder="1" applyAlignment="1">
      <alignment horizontal="center" vertical="center"/>
    </xf>
    <xf numFmtId="0" fontId="59" fillId="29" borderId="22" xfId="0" applyFont="1" applyFill="1" applyBorder="1" applyAlignment="1">
      <alignment horizontal="center" vertical="center"/>
    </xf>
    <xf numFmtId="0" fontId="59" fillId="29" borderId="100" xfId="0" applyFont="1" applyFill="1" applyBorder="1" applyAlignment="1">
      <alignment horizontal="center" vertical="center"/>
    </xf>
    <xf numFmtId="0" fontId="59" fillId="29" borderId="106" xfId="0" applyFont="1" applyFill="1" applyBorder="1" applyAlignment="1">
      <alignment horizontal="center" vertical="center"/>
    </xf>
    <xf numFmtId="0" fontId="59" fillId="29" borderId="109" xfId="0" applyFont="1" applyFill="1" applyBorder="1" applyAlignment="1">
      <alignment horizontal="center" vertical="center" wrapText="1"/>
    </xf>
    <xf numFmtId="0" fontId="59" fillId="29" borderId="27" xfId="0" applyFont="1" applyFill="1" applyBorder="1" applyAlignment="1">
      <alignment horizontal="center" vertical="center"/>
    </xf>
    <xf numFmtId="0" fontId="59" fillId="29" borderId="110" xfId="0" applyFont="1" applyFill="1" applyBorder="1" applyAlignment="1">
      <alignment horizontal="center" vertical="center"/>
    </xf>
    <xf numFmtId="0" fontId="60" fillId="29" borderId="112" xfId="0" applyFont="1" applyFill="1" applyBorder="1" applyAlignment="1">
      <alignment horizontal="center" vertical="center" wrapText="1"/>
    </xf>
    <xf numFmtId="0" fontId="60" fillId="29" borderId="114" xfId="0" applyFont="1" applyFill="1" applyBorder="1" applyAlignment="1">
      <alignment horizontal="center" vertical="center" wrapText="1"/>
    </xf>
    <xf numFmtId="0" fontId="60" fillId="29" borderId="17" xfId="0" applyFont="1" applyFill="1" applyBorder="1" applyAlignment="1">
      <alignment horizontal="center" vertical="center" wrapText="1"/>
    </xf>
    <xf numFmtId="0" fontId="60" fillId="29" borderId="19" xfId="0" applyFont="1" applyFill="1" applyBorder="1" applyAlignment="1">
      <alignment horizontal="center" vertical="center" wrapText="1"/>
    </xf>
    <xf numFmtId="0" fontId="61" fillId="0" borderId="95" xfId="0" applyFont="1" applyBorder="1" applyAlignment="1">
      <alignment horizontal="center" vertical="center"/>
    </xf>
    <xf numFmtId="0" fontId="61" fillId="0" borderId="58" xfId="0" applyFont="1" applyBorder="1" applyAlignment="1">
      <alignment horizontal="center" vertical="center"/>
    </xf>
    <xf numFmtId="0" fontId="61" fillId="0" borderId="17" xfId="0" applyFont="1" applyBorder="1" applyAlignment="1">
      <alignment horizontal="center" vertical="center"/>
    </xf>
    <xf numFmtId="0" fontId="61" fillId="0" borderId="141" xfId="0" applyFont="1" applyBorder="1" applyAlignment="1">
      <alignment horizontal="center" vertical="center"/>
    </xf>
    <xf numFmtId="0" fontId="59" fillId="0" borderId="124" xfId="0" applyFont="1" applyBorder="1" applyAlignment="1">
      <alignment horizontal="center" vertical="center"/>
    </xf>
    <xf numFmtId="0" fontId="59" fillId="0" borderId="109" xfId="0" applyFont="1" applyBorder="1" applyAlignment="1">
      <alignment horizontal="center" vertical="center" wrapText="1"/>
    </xf>
    <xf numFmtId="0" fontId="59" fillId="0" borderId="27" xfId="0" applyFont="1" applyBorder="1" applyAlignment="1">
      <alignment horizontal="center" vertical="center"/>
    </xf>
    <xf numFmtId="0" fontId="59" fillId="0" borderId="29" xfId="0" applyFont="1" applyBorder="1" applyAlignment="1">
      <alignment horizontal="center" vertical="center"/>
    </xf>
    <xf numFmtId="0" fontId="61" fillId="0" borderId="112" xfId="0" applyFont="1" applyBorder="1" applyAlignment="1">
      <alignment horizontal="center" vertical="center"/>
    </xf>
    <xf numFmtId="0" fontId="61" fillId="0" borderId="114" xfId="0" applyFont="1" applyBorder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48" fillId="0" borderId="0" xfId="166" applyFont="1" applyAlignment="1" applyProtection="1">
      <alignment horizontal="center" vertical="center"/>
      <protection locked="0"/>
    </xf>
    <xf numFmtId="0" fontId="59" fillId="0" borderId="35" xfId="166" applyFont="1" applyBorder="1" applyAlignment="1">
      <alignment horizontal="center" vertical="center"/>
    </xf>
    <xf numFmtId="0" fontId="59" fillId="0" borderId="40" xfId="166" applyFont="1" applyBorder="1" applyAlignment="1">
      <alignment horizontal="center" vertical="center"/>
    </xf>
    <xf numFmtId="0" fontId="59" fillId="0" borderId="59" xfId="166" applyFont="1" applyBorder="1" applyAlignment="1">
      <alignment horizontal="center" vertical="center"/>
    </xf>
    <xf numFmtId="0" fontId="59" fillId="0" borderId="150" xfId="166" applyFont="1" applyBorder="1" applyAlignment="1">
      <alignment horizontal="center" vertical="center"/>
    </xf>
    <xf numFmtId="0" fontId="59" fillId="0" borderId="27" xfId="166" applyFont="1" applyBorder="1" applyAlignment="1">
      <alignment horizontal="center" vertical="center"/>
    </xf>
    <xf numFmtId="0" fontId="59" fillId="0" borderId="29" xfId="166" applyFont="1" applyBorder="1" applyAlignment="1">
      <alignment horizontal="center" vertical="center"/>
    </xf>
    <xf numFmtId="0" fontId="59" fillId="0" borderId="15" xfId="166" applyFont="1" applyBorder="1" applyAlignment="1">
      <alignment horizontal="center" vertical="center" wrapText="1"/>
    </xf>
    <xf numFmtId="0" fontId="59" fillId="0" borderId="18" xfId="166" applyFont="1" applyBorder="1" applyAlignment="1">
      <alignment horizontal="center" vertical="center"/>
    </xf>
    <xf numFmtId="0" fontId="59" fillId="0" borderId="82" xfId="166" applyFont="1" applyBorder="1" applyAlignment="1">
      <alignment horizontal="center" vertical="center"/>
    </xf>
    <xf numFmtId="0" fontId="59" fillId="0" borderId="151" xfId="166" applyFont="1" applyBorder="1" applyAlignment="1">
      <alignment horizontal="center" vertical="center"/>
    </xf>
    <xf numFmtId="0" fontId="59" fillId="0" borderId="27" xfId="166" applyFont="1" applyBorder="1" applyAlignment="1">
      <alignment horizontal="center" vertical="center" wrapText="1"/>
    </xf>
    <xf numFmtId="37" fontId="48" fillId="0" borderId="0" xfId="166" applyNumberFormat="1" applyFont="1" applyAlignment="1" applyProtection="1">
      <alignment horizontal="center" vertical="center"/>
      <protection locked="0"/>
    </xf>
    <xf numFmtId="0" fontId="46" fillId="0" borderId="35" xfId="166" applyFont="1" applyBorder="1" applyAlignment="1">
      <alignment horizontal="center" vertical="center"/>
    </xf>
    <xf numFmtId="0" fontId="46" fillId="0" borderId="40" xfId="166" applyFont="1" applyBorder="1" applyAlignment="1">
      <alignment horizontal="center" vertical="center"/>
    </xf>
    <xf numFmtId="0" fontId="46" fillId="0" borderId="59" xfId="166" applyFont="1" applyBorder="1" applyAlignment="1">
      <alignment horizontal="center" vertical="center"/>
    </xf>
    <xf numFmtId="0" fontId="46" fillId="0" borderId="150" xfId="166" applyFont="1" applyBorder="1" applyAlignment="1">
      <alignment horizontal="center" vertical="center"/>
    </xf>
    <xf numFmtId="0" fontId="46" fillId="0" borderId="27" xfId="166" applyFont="1" applyBorder="1" applyAlignment="1">
      <alignment horizontal="center" vertical="center"/>
    </xf>
    <xf numFmtId="0" fontId="46" fillId="0" borderId="29" xfId="166" applyFont="1" applyBorder="1" applyAlignment="1">
      <alignment horizontal="center" vertical="center"/>
    </xf>
    <xf numFmtId="0" fontId="46" fillId="0" borderId="15" xfId="166" applyFont="1" applyBorder="1" applyAlignment="1">
      <alignment horizontal="center" vertical="center" wrapText="1"/>
    </xf>
    <xf numFmtId="0" fontId="46" fillId="0" borderId="18" xfId="166" applyFont="1" applyBorder="1" applyAlignment="1">
      <alignment horizontal="center" vertical="center"/>
    </xf>
    <xf numFmtId="0" fontId="46" fillId="0" borderId="82" xfId="166" applyFont="1" applyBorder="1" applyAlignment="1">
      <alignment horizontal="center" vertical="center"/>
    </xf>
    <xf numFmtId="0" fontId="46" fillId="0" borderId="151" xfId="166" applyFont="1" applyBorder="1" applyAlignment="1">
      <alignment horizontal="center" vertical="center"/>
    </xf>
    <xf numFmtId="0" fontId="46" fillId="0" borderId="27" xfId="166" applyFont="1" applyBorder="1" applyAlignment="1">
      <alignment horizontal="center" vertical="center" wrapText="1"/>
    </xf>
    <xf numFmtId="37" fontId="48" fillId="0" borderId="0" xfId="166" applyNumberFormat="1" applyFont="1" applyAlignment="1" applyProtection="1">
      <alignment horizontal="center"/>
      <protection locked="0"/>
    </xf>
    <xf numFmtId="0" fontId="48" fillId="0" borderId="0" xfId="166" applyFont="1" applyAlignment="1" applyProtection="1">
      <alignment horizontal="center"/>
      <protection locked="0"/>
    </xf>
    <xf numFmtId="0" fontId="59" fillId="0" borderId="49" xfId="166" applyFont="1" applyBorder="1" applyAlignment="1">
      <alignment horizontal="center" vertical="center"/>
    </xf>
    <xf numFmtId="0" fontId="45" fillId="0" borderId="150" xfId="166" applyFont="1" applyBorder="1" applyAlignment="1">
      <alignment horizontal="center" vertical="center"/>
    </xf>
    <xf numFmtId="37" fontId="64" fillId="0" borderId="0" xfId="166" applyNumberFormat="1" applyFont="1" applyAlignment="1" applyProtection="1">
      <alignment horizontal="center" vertical="center"/>
      <protection locked="0"/>
    </xf>
    <xf numFmtId="0" fontId="64" fillId="0" borderId="0" xfId="166" applyFont="1" applyAlignment="1" applyProtection="1">
      <alignment horizontal="center" vertical="center"/>
      <protection locked="0"/>
    </xf>
    <xf numFmtId="0" fontId="46" fillId="0" borderId="79" xfId="166" applyFont="1" applyBorder="1" applyAlignment="1">
      <alignment horizontal="center" vertical="center"/>
    </xf>
    <xf numFmtId="0" fontId="46" fillId="0" borderId="67" xfId="166" applyFont="1" applyBorder="1" applyAlignment="1">
      <alignment horizontal="center" vertical="center"/>
    </xf>
    <xf numFmtId="0" fontId="46" fillId="0" borderId="54" xfId="166" applyFont="1" applyBorder="1" applyAlignment="1">
      <alignment horizontal="center" vertical="center"/>
    </xf>
    <xf numFmtId="0" fontId="46" fillId="0" borderId="15" xfId="166" applyFont="1" applyBorder="1" applyAlignment="1">
      <alignment horizontal="center" vertical="center"/>
    </xf>
    <xf numFmtId="0" fontId="46" fillId="0" borderId="21" xfId="166" applyFont="1" applyBorder="1" applyAlignment="1">
      <alignment horizontal="center" vertical="center"/>
    </xf>
    <xf numFmtId="0" fontId="46" fillId="0" borderId="18" xfId="166" applyFont="1" applyBorder="1" applyAlignment="1">
      <alignment horizontal="center" vertical="center" wrapText="1"/>
    </xf>
    <xf numFmtId="0" fontId="46" fillId="0" borderId="82" xfId="166" applyFont="1" applyBorder="1" applyAlignment="1">
      <alignment horizontal="center" vertical="center" wrapText="1"/>
    </xf>
    <xf numFmtId="0" fontId="46" fillId="0" borderId="151" xfId="166" applyFont="1" applyBorder="1" applyAlignment="1">
      <alignment horizontal="center" vertical="center" wrapText="1"/>
    </xf>
    <xf numFmtId="37" fontId="48" fillId="0" borderId="0" xfId="0" applyNumberFormat="1" applyFont="1" applyAlignment="1">
      <alignment horizontal="center" vertical="center"/>
    </xf>
    <xf numFmtId="0" fontId="59" fillId="29" borderId="156" xfId="0" applyFont="1" applyFill="1" applyBorder="1" applyAlignment="1">
      <alignment horizontal="center" vertical="center"/>
    </xf>
    <xf numFmtId="0" fontId="59" fillId="29" borderId="111" xfId="0" applyFont="1" applyFill="1" applyBorder="1" applyAlignment="1">
      <alignment horizontal="center" vertical="center"/>
    </xf>
    <xf numFmtId="0" fontId="59" fillId="29" borderId="104" xfId="0" applyFont="1" applyFill="1" applyBorder="1" applyAlignment="1">
      <alignment horizontal="center" vertical="center"/>
    </xf>
    <xf numFmtId="0" fontId="59" fillId="29" borderId="154" xfId="0" applyFont="1" applyFill="1" applyBorder="1" applyAlignment="1">
      <alignment horizontal="center" vertical="center"/>
    </xf>
    <xf numFmtId="0" fontId="59" fillId="29" borderId="109" xfId="0" applyFont="1" applyFill="1" applyBorder="1" applyAlignment="1">
      <alignment horizontal="center" vertical="center"/>
    </xf>
  </cellXfs>
  <cellStyles count="211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2 4" xfId="4" xr:uid="{00000000-0005-0000-0000-000003000000}"/>
    <cellStyle name="20% - アクセント 1 3" xfId="5" xr:uid="{00000000-0005-0000-0000-000004000000}"/>
    <cellStyle name="20% - アクセント 2 2" xfId="6" xr:uid="{00000000-0005-0000-0000-000005000000}"/>
    <cellStyle name="20% - アクセント 2 2 2" xfId="7" xr:uid="{00000000-0005-0000-0000-000006000000}"/>
    <cellStyle name="20% - アクセント 2 2 3" xfId="8" xr:uid="{00000000-0005-0000-0000-000007000000}"/>
    <cellStyle name="20% - アクセント 2 2 4" xfId="9" xr:uid="{00000000-0005-0000-0000-000008000000}"/>
    <cellStyle name="20% - アクセント 2 3" xfId="10" xr:uid="{00000000-0005-0000-0000-000009000000}"/>
    <cellStyle name="20% - アクセント 3 2" xfId="11" xr:uid="{00000000-0005-0000-0000-00000A000000}"/>
    <cellStyle name="20% - アクセント 3 2 2" xfId="12" xr:uid="{00000000-0005-0000-0000-00000B000000}"/>
    <cellStyle name="20% - アクセント 3 2 3" xfId="13" xr:uid="{00000000-0005-0000-0000-00000C000000}"/>
    <cellStyle name="20% - アクセント 3 2 4" xfId="14" xr:uid="{00000000-0005-0000-0000-00000D000000}"/>
    <cellStyle name="20% - アクセント 3 3" xfId="15" xr:uid="{00000000-0005-0000-0000-00000E000000}"/>
    <cellStyle name="20% - アクセント 4 2" xfId="16" xr:uid="{00000000-0005-0000-0000-00000F000000}"/>
    <cellStyle name="20% - アクセント 4 2 2" xfId="17" xr:uid="{00000000-0005-0000-0000-000010000000}"/>
    <cellStyle name="20% - アクセント 4 2 3" xfId="18" xr:uid="{00000000-0005-0000-0000-000011000000}"/>
    <cellStyle name="20% - アクセント 4 2 4" xfId="19" xr:uid="{00000000-0005-0000-0000-000012000000}"/>
    <cellStyle name="20% - アクセント 4 3" xfId="20" xr:uid="{00000000-0005-0000-0000-000013000000}"/>
    <cellStyle name="20% - アクセント 5 2" xfId="21" xr:uid="{00000000-0005-0000-0000-000014000000}"/>
    <cellStyle name="20% - アクセント 5 2 2" xfId="22" xr:uid="{00000000-0005-0000-0000-000015000000}"/>
    <cellStyle name="20% - アクセント 5 2 3" xfId="23" xr:uid="{00000000-0005-0000-0000-000016000000}"/>
    <cellStyle name="20% - アクセント 6 2" xfId="24" xr:uid="{00000000-0005-0000-0000-000017000000}"/>
    <cellStyle name="20% - アクセント 6 2 2" xfId="25" xr:uid="{00000000-0005-0000-0000-000018000000}"/>
    <cellStyle name="20% - アクセント 6 2 3" xfId="26" xr:uid="{00000000-0005-0000-0000-000019000000}"/>
    <cellStyle name="20% - アクセント 6 2 4" xfId="27" xr:uid="{00000000-0005-0000-0000-00001A000000}"/>
    <cellStyle name="20% - アクセント 6 3" xfId="28" xr:uid="{00000000-0005-0000-0000-00001B000000}"/>
    <cellStyle name="40% - アクセント 1 2" xfId="29" xr:uid="{00000000-0005-0000-0000-00001C000000}"/>
    <cellStyle name="40% - アクセント 1 2 2" xfId="30" xr:uid="{00000000-0005-0000-0000-00001D000000}"/>
    <cellStyle name="40% - アクセント 1 2 3" xfId="31" xr:uid="{00000000-0005-0000-0000-00001E000000}"/>
    <cellStyle name="40% - アクセント 1 2 4" xfId="32" xr:uid="{00000000-0005-0000-0000-00001F000000}"/>
    <cellStyle name="40% - アクセント 1 3" xfId="33" xr:uid="{00000000-0005-0000-0000-000020000000}"/>
    <cellStyle name="40% - アクセント 2 2" xfId="34" xr:uid="{00000000-0005-0000-0000-000021000000}"/>
    <cellStyle name="40% - アクセント 2 2 2" xfId="35" xr:uid="{00000000-0005-0000-0000-000022000000}"/>
    <cellStyle name="40% - アクセント 2 2 3" xfId="36" xr:uid="{00000000-0005-0000-0000-000023000000}"/>
    <cellStyle name="40% - アクセント 3 2" xfId="37" xr:uid="{00000000-0005-0000-0000-000024000000}"/>
    <cellStyle name="40% - アクセント 3 2 2" xfId="38" xr:uid="{00000000-0005-0000-0000-000025000000}"/>
    <cellStyle name="40% - アクセント 3 2 3" xfId="39" xr:uid="{00000000-0005-0000-0000-000026000000}"/>
    <cellStyle name="40% - アクセント 3 2 4" xfId="40" xr:uid="{00000000-0005-0000-0000-000027000000}"/>
    <cellStyle name="40% - アクセント 3 3" xfId="41" xr:uid="{00000000-0005-0000-0000-000028000000}"/>
    <cellStyle name="40% - アクセント 4 2" xfId="42" xr:uid="{00000000-0005-0000-0000-000029000000}"/>
    <cellStyle name="40% - アクセント 4 2 2" xfId="43" xr:uid="{00000000-0005-0000-0000-00002A000000}"/>
    <cellStyle name="40% - アクセント 4 2 3" xfId="44" xr:uid="{00000000-0005-0000-0000-00002B000000}"/>
    <cellStyle name="40% - アクセント 4 2 4" xfId="45" xr:uid="{00000000-0005-0000-0000-00002C000000}"/>
    <cellStyle name="40% - アクセント 4 3" xfId="46" xr:uid="{00000000-0005-0000-0000-00002D000000}"/>
    <cellStyle name="40% - アクセント 5 2" xfId="47" xr:uid="{00000000-0005-0000-0000-00002E000000}"/>
    <cellStyle name="40% - アクセント 5 2 2" xfId="48" xr:uid="{00000000-0005-0000-0000-00002F000000}"/>
    <cellStyle name="40% - アクセント 5 2 3" xfId="49" xr:uid="{00000000-0005-0000-0000-000030000000}"/>
    <cellStyle name="40% - アクセント 5 2 4" xfId="50" xr:uid="{00000000-0005-0000-0000-000031000000}"/>
    <cellStyle name="40% - アクセント 5 3" xfId="51" xr:uid="{00000000-0005-0000-0000-000032000000}"/>
    <cellStyle name="40% - アクセント 6 2" xfId="52" xr:uid="{00000000-0005-0000-0000-000033000000}"/>
    <cellStyle name="40% - アクセント 6 2 2" xfId="53" xr:uid="{00000000-0005-0000-0000-000034000000}"/>
    <cellStyle name="40% - アクセント 6 2 3" xfId="54" xr:uid="{00000000-0005-0000-0000-000035000000}"/>
    <cellStyle name="40% - アクセント 6 2 4" xfId="55" xr:uid="{00000000-0005-0000-0000-000036000000}"/>
    <cellStyle name="40% - アクセント 6 3" xfId="56" xr:uid="{00000000-0005-0000-0000-000037000000}"/>
    <cellStyle name="60% - アクセント 1 2" xfId="57" xr:uid="{00000000-0005-0000-0000-000038000000}"/>
    <cellStyle name="60% - アクセント 1 2 2" xfId="58" xr:uid="{00000000-0005-0000-0000-000039000000}"/>
    <cellStyle name="60% - アクセント 1 2 3" xfId="59" xr:uid="{00000000-0005-0000-0000-00003A000000}"/>
    <cellStyle name="60% - アクセント 1 2 4" xfId="60" xr:uid="{00000000-0005-0000-0000-00003B000000}"/>
    <cellStyle name="60% - アクセント 1 3" xfId="61" xr:uid="{00000000-0005-0000-0000-00003C000000}"/>
    <cellStyle name="60% - アクセント 2 2" xfId="62" xr:uid="{00000000-0005-0000-0000-00003D000000}"/>
    <cellStyle name="60% - アクセント 2 2 2" xfId="63" xr:uid="{00000000-0005-0000-0000-00003E000000}"/>
    <cellStyle name="60% - アクセント 2 2 3" xfId="64" xr:uid="{00000000-0005-0000-0000-00003F000000}"/>
    <cellStyle name="60% - アクセント 2 2 4" xfId="65" xr:uid="{00000000-0005-0000-0000-000040000000}"/>
    <cellStyle name="60% - アクセント 2 3" xfId="66" xr:uid="{00000000-0005-0000-0000-000041000000}"/>
    <cellStyle name="60% - アクセント 3 2" xfId="67" xr:uid="{00000000-0005-0000-0000-000042000000}"/>
    <cellStyle name="60% - アクセント 3 2 2" xfId="68" xr:uid="{00000000-0005-0000-0000-000043000000}"/>
    <cellStyle name="60% - アクセント 3 2 3" xfId="69" xr:uid="{00000000-0005-0000-0000-000044000000}"/>
    <cellStyle name="60% - アクセント 3 2 4" xfId="70" xr:uid="{00000000-0005-0000-0000-000045000000}"/>
    <cellStyle name="60% - アクセント 3 3" xfId="71" xr:uid="{00000000-0005-0000-0000-000046000000}"/>
    <cellStyle name="60% - アクセント 4 2" xfId="72" xr:uid="{00000000-0005-0000-0000-000047000000}"/>
    <cellStyle name="60% - アクセント 4 2 2" xfId="73" xr:uid="{00000000-0005-0000-0000-000048000000}"/>
    <cellStyle name="60% - アクセント 4 2 3" xfId="74" xr:uid="{00000000-0005-0000-0000-000049000000}"/>
    <cellStyle name="60% - アクセント 4 2 4" xfId="75" xr:uid="{00000000-0005-0000-0000-00004A000000}"/>
    <cellStyle name="60% - アクセント 4 3" xfId="76" xr:uid="{00000000-0005-0000-0000-00004B000000}"/>
    <cellStyle name="60% - アクセント 5 2" xfId="77" xr:uid="{00000000-0005-0000-0000-00004C000000}"/>
    <cellStyle name="60% - アクセント 5 2 2" xfId="78" xr:uid="{00000000-0005-0000-0000-00004D000000}"/>
    <cellStyle name="60% - アクセント 5 2 3" xfId="79" xr:uid="{00000000-0005-0000-0000-00004E000000}"/>
    <cellStyle name="60% - アクセント 5 2 4" xfId="80" xr:uid="{00000000-0005-0000-0000-00004F000000}"/>
    <cellStyle name="60% - アクセント 5 3" xfId="81" xr:uid="{00000000-0005-0000-0000-000050000000}"/>
    <cellStyle name="60% - アクセント 6 2" xfId="82" xr:uid="{00000000-0005-0000-0000-000051000000}"/>
    <cellStyle name="60% - アクセント 6 2 2" xfId="83" xr:uid="{00000000-0005-0000-0000-000052000000}"/>
    <cellStyle name="60% - アクセント 6 2 3" xfId="84" xr:uid="{00000000-0005-0000-0000-000053000000}"/>
    <cellStyle name="60% - アクセント 6 2 4" xfId="85" xr:uid="{00000000-0005-0000-0000-000054000000}"/>
    <cellStyle name="60% - アクセント 6 3" xfId="86" xr:uid="{00000000-0005-0000-0000-000055000000}"/>
    <cellStyle name="アクセント 1 2" xfId="92" xr:uid="{00000000-0005-0000-0000-00005B000000}"/>
    <cellStyle name="アクセント 1 2 2" xfId="93" xr:uid="{00000000-0005-0000-0000-00005C000000}"/>
    <cellStyle name="アクセント 1 2 3" xfId="94" xr:uid="{00000000-0005-0000-0000-00005D000000}"/>
    <cellStyle name="アクセント 1 2 4" xfId="95" xr:uid="{00000000-0005-0000-0000-00005E000000}"/>
    <cellStyle name="アクセント 1 3" xfId="96" xr:uid="{00000000-0005-0000-0000-00005F000000}"/>
    <cellStyle name="アクセント 2 2" xfId="97" xr:uid="{00000000-0005-0000-0000-000060000000}"/>
    <cellStyle name="アクセント 2 2 2" xfId="98" xr:uid="{00000000-0005-0000-0000-000061000000}"/>
    <cellStyle name="アクセント 2 2 3" xfId="99" xr:uid="{00000000-0005-0000-0000-000062000000}"/>
    <cellStyle name="アクセント 2 2 4" xfId="100" xr:uid="{00000000-0005-0000-0000-000063000000}"/>
    <cellStyle name="アクセント 2 3" xfId="101" xr:uid="{00000000-0005-0000-0000-000064000000}"/>
    <cellStyle name="アクセント 3 2" xfId="102" xr:uid="{00000000-0005-0000-0000-000065000000}"/>
    <cellStyle name="アクセント 3 2 2" xfId="103" xr:uid="{00000000-0005-0000-0000-000066000000}"/>
    <cellStyle name="アクセント 3 2 3" xfId="104" xr:uid="{00000000-0005-0000-0000-000067000000}"/>
    <cellStyle name="アクセント 3 2 4" xfId="105" xr:uid="{00000000-0005-0000-0000-000068000000}"/>
    <cellStyle name="アクセント 3 3" xfId="106" xr:uid="{00000000-0005-0000-0000-000069000000}"/>
    <cellStyle name="アクセント 4 2" xfId="107" xr:uid="{00000000-0005-0000-0000-00006A000000}"/>
    <cellStyle name="アクセント 4 2 2" xfId="108" xr:uid="{00000000-0005-0000-0000-00006B000000}"/>
    <cellStyle name="アクセント 4 2 3" xfId="109" xr:uid="{00000000-0005-0000-0000-00006C000000}"/>
    <cellStyle name="アクセント 4 2 4" xfId="110" xr:uid="{00000000-0005-0000-0000-00006D000000}"/>
    <cellStyle name="アクセント 4 3" xfId="111" xr:uid="{00000000-0005-0000-0000-00006E000000}"/>
    <cellStyle name="アクセント 5 2" xfId="112" xr:uid="{00000000-0005-0000-0000-00006F000000}"/>
    <cellStyle name="アクセント 5 2 2" xfId="113" xr:uid="{00000000-0005-0000-0000-000070000000}"/>
    <cellStyle name="アクセント 5 2 3" xfId="114" xr:uid="{00000000-0005-0000-0000-000071000000}"/>
    <cellStyle name="アクセント 6 2" xfId="115" xr:uid="{00000000-0005-0000-0000-000072000000}"/>
    <cellStyle name="アクセント 6 2 2" xfId="116" xr:uid="{00000000-0005-0000-0000-000073000000}"/>
    <cellStyle name="アクセント 6 2 3" xfId="117" xr:uid="{00000000-0005-0000-0000-000074000000}"/>
    <cellStyle name="アクセント 6 2 4" xfId="118" xr:uid="{00000000-0005-0000-0000-000075000000}"/>
    <cellStyle name="アクセント 6 3" xfId="119" xr:uid="{00000000-0005-0000-0000-000076000000}"/>
    <cellStyle name="タイトル 2" xfId="120" xr:uid="{00000000-0005-0000-0000-000077000000}"/>
    <cellStyle name="タイトル 2 2" xfId="121" xr:uid="{00000000-0005-0000-0000-000078000000}"/>
    <cellStyle name="タイトル 3" xfId="122" xr:uid="{00000000-0005-0000-0000-000079000000}"/>
    <cellStyle name="チェック セル 2" xfId="123" xr:uid="{00000000-0005-0000-0000-00007A000000}"/>
    <cellStyle name="チェック セル 2 2" xfId="124" xr:uid="{00000000-0005-0000-0000-00007B000000}"/>
    <cellStyle name="チェック セル 2 3" xfId="125" xr:uid="{00000000-0005-0000-0000-00007C000000}"/>
    <cellStyle name="どちらでもない 2" xfId="87" xr:uid="{00000000-0005-0000-0000-000056000000}"/>
    <cellStyle name="どちらでもない 2 2" xfId="88" xr:uid="{00000000-0005-0000-0000-000057000000}"/>
    <cellStyle name="どちらでもない 2 3" xfId="89" xr:uid="{00000000-0005-0000-0000-000058000000}"/>
    <cellStyle name="どちらでもない 2 4" xfId="90" xr:uid="{00000000-0005-0000-0000-000059000000}"/>
    <cellStyle name="どちらでもない 3" xfId="91" xr:uid="{00000000-0005-0000-0000-00005A000000}"/>
    <cellStyle name="パーセント" xfId="210" builtinId="5"/>
    <cellStyle name="メモ 2" xfId="126" xr:uid="{00000000-0005-0000-0000-00007D000000}"/>
    <cellStyle name="リンク セル 2" xfId="127" xr:uid="{00000000-0005-0000-0000-00007E000000}"/>
    <cellStyle name="リンク セル 2 2" xfId="128" xr:uid="{00000000-0005-0000-0000-00007F000000}"/>
    <cellStyle name="リンク セル 2 3" xfId="129" xr:uid="{00000000-0005-0000-0000-000080000000}"/>
    <cellStyle name="リンク セル 2 4" xfId="130" xr:uid="{00000000-0005-0000-0000-000081000000}"/>
    <cellStyle name="リンク セル 3" xfId="131" xr:uid="{00000000-0005-0000-0000-000082000000}"/>
    <cellStyle name="悪い 2" xfId="142" xr:uid="{00000000-0005-0000-0000-00008D000000}"/>
    <cellStyle name="悪い 2 2" xfId="143" xr:uid="{00000000-0005-0000-0000-00008E000000}"/>
    <cellStyle name="悪い 2 3" xfId="144" xr:uid="{00000000-0005-0000-0000-00008F000000}"/>
    <cellStyle name="悪い 2 4" xfId="145" xr:uid="{00000000-0005-0000-0000-000090000000}"/>
    <cellStyle name="悪い 3" xfId="146" xr:uid="{00000000-0005-0000-0000-000091000000}"/>
    <cellStyle name="計算 2" xfId="193" xr:uid="{00000000-0005-0000-0000-0000C1000000}"/>
    <cellStyle name="計算 2 2" xfId="194" xr:uid="{00000000-0005-0000-0000-0000C2000000}"/>
    <cellStyle name="計算 2 3" xfId="195" xr:uid="{00000000-0005-0000-0000-0000C3000000}"/>
    <cellStyle name="計算 2 4" xfId="196" xr:uid="{00000000-0005-0000-0000-0000C4000000}"/>
    <cellStyle name="計算 3" xfId="197" xr:uid="{00000000-0005-0000-0000-0000C5000000}"/>
    <cellStyle name="警告文 2" xfId="201" xr:uid="{00000000-0005-0000-0000-0000C9000000}"/>
    <cellStyle name="警告文 2 2" xfId="202" xr:uid="{00000000-0005-0000-0000-0000CA000000}"/>
    <cellStyle name="警告文 2 3" xfId="203" xr:uid="{00000000-0005-0000-0000-0000CB000000}"/>
    <cellStyle name="桁区切り" xfId="209" builtinId="6"/>
    <cellStyle name="桁区切り 2" xfId="147" xr:uid="{00000000-0005-0000-0000-000092000000}"/>
    <cellStyle name="桁区切り 2 2" xfId="148" xr:uid="{00000000-0005-0000-0000-000093000000}"/>
    <cellStyle name="桁区切り 2 3" xfId="149" xr:uid="{00000000-0005-0000-0000-000094000000}"/>
    <cellStyle name="桁区切り 2 4" xfId="150" xr:uid="{00000000-0005-0000-0000-000095000000}"/>
    <cellStyle name="桁区切り 3" xfId="151" xr:uid="{00000000-0005-0000-0000-000096000000}"/>
    <cellStyle name="桁区切り 4" xfId="152" xr:uid="{00000000-0005-0000-0000-000097000000}"/>
    <cellStyle name="見出し 1 2" xfId="173" xr:uid="{00000000-0005-0000-0000-0000AD000000}"/>
    <cellStyle name="見出し 1 2 2" xfId="174" xr:uid="{00000000-0005-0000-0000-0000AE000000}"/>
    <cellStyle name="見出し 1 2 3" xfId="175" xr:uid="{00000000-0005-0000-0000-0000AF000000}"/>
    <cellStyle name="見出し 1 2 4" xfId="176" xr:uid="{00000000-0005-0000-0000-0000B0000000}"/>
    <cellStyle name="見出し 1 3" xfId="177" xr:uid="{00000000-0005-0000-0000-0000B1000000}"/>
    <cellStyle name="見出し 2 2" xfId="178" xr:uid="{00000000-0005-0000-0000-0000B2000000}"/>
    <cellStyle name="見出し 2 2 2" xfId="179" xr:uid="{00000000-0005-0000-0000-0000B3000000}"/>
    <cellStyle name="見出し 2 2 3" xfId="180" xr:uid="{00000000-0005-0000-0000-0000B4000000}"/>
    <cellStyle name="見出し 2 2 4" xfId="181" xr:uid="{00000000-0005-0000-0000-0000B5000000}"/>
    <cellStyle name="見出し 2 3" xfId="182" xr:uid="{00000000-0005-0000-0000-0000B6000000}"/>
    <cellStyle name="見出し 3 2" xfId="183" xr:uid="{00000000-0005-0000-0000-0000B7000000}"/>
    <cellStyle name="見出し 3 2 2" xfId="184" xr:uid="{00000000-0005-0000-0000-0000B8000000}"/>
    <cellStyle name="見出し 3 2 3" xfId="185" xr:uid="{00000000-0005-0000-0000-0000B9000000}"/>
    <cellStyle name="見出し 3 2 4" xfId="186" xr:uid="{00000000-0005-0000-0000-0000BA000000}"/>
    <cellStyle name="見出し 3 3" xfId="187" xr:uid="{00000000-0005-0000-0000-0000BB000000}"/>
    <cellStyle name="見出し 4 2" xfId="188" xr:uid="{00000000-0005-0000-0000-0000BC000000}"/>
    <cellStyle name="見出し 4 2 2" xfId="189" xr:uid="{00000000-0005-0000-0000-0000BD000000}"/>
    <cellStyle name="見出し 4 2 3" xfId="190" xr:uid="{00000000-0005-0000-0000-0000BE000000}"/>
    <cellStyle name="見出し 4 2 4" xfId="191" xr:uid="{00000000-0005-0000-0000-0000BF000000}"/>
    <cellStyle name="見出し 4 3" xfId="192" xr:uid="{00000000-0005-0000-0000-0000C0000000}"/>
    <cellStyle name="集計 2" xfId="204" xr:uid="{00000000-0005-0000-0000-0000CC000000}"/>
    <cellStyle name="集計 2 2" xfId="205" xr:uid="{00000000-0005-0000-0000-0000CD000000}"/>
    <cellStyle name="集計 2 3" xfId="206" xr:uid="{00000000-0005-0000-0000-0000CE000000}"/>
    <cellStyle name="集計 2 4" xfId="207" xr:uid="{00000000-0005-0000-0000-0000CF000000}"/>
    <cellStyle name="集計 3" xfId="208" xr:uid="{00000000-0005-0000-0000-0000D0000000}"/>
    <cellStyle name="出力 2" xfId="137" xr:uid="{00000000-0005-0000-0000-000088000000}"/>
    <cellStyle name="出力 2 2" xfId="138" xr:uid="{00000000-0005-0000-0000-000089000000}"/>
    <cellStyle name="出力 2 3" xfId="139" xr:uid="{00000000-0005-0000-0000-00008A000000}"/>
    <cellStyle name="出力 2 4" xfId="140" xr:uid="{00000000-0005-0000-0000-00008B000000}"/>
    <cellStyle name="出力 3" xfId="141" xr:uid="{00000000-0005-0000-0000-00008C000000}"/>
    <cellStyle name="説明文 2" xfId="198" xr:uid="{00000000-0005-0000-0000-0000C6000000}"/>
    <cellStyle name="説明文 2 2" xfId="199" xr:uid="{00000000-0005-0000-0000-0000C7000000}"/>
    <cellStyle name="説明文 2 3" xfId="200" xr:uid="{00000000-0005-0000-0000-0000C8000000}"/>
    <cellStyle name="入力 2" xfId="132" xr:uid="{00000000-0005-0000-0000-000083000000}"/>
    <cellStyle name="入力 2 2" xfId="133" xr:uid="{00000000-0005-0000-0000-000084000000}"/>
    <cellStyle name="入力 2 3" xfId="134" xr:uid="{00000000-0005-0000-0000-000085000000}"/>
    <cellStyle name="入力 2 4" xfId="135" xr:uid="{00000000-0005-0000-0000-000086000000}"/>
    <cellStyle name="入力 3" xfId="136" xr:uid="{00000000-0005-0000-0000-000087000000}"/>
    <cellStyle name="標準" xfId="0" builtinId="0"/>
    <cellStyle name="標準 2" xfId="153" xr:uid="{00000000-0005-0000-0000-000099000000}"/>
    <cellStyle name="標準 2 2" xfId="154" xr:uid="{00000000-0005-0000-0000-00009A000000}"/>
    <cellStyle name="標準 2 2 2" xfId="155" xr:uid="{00000000-0005-0000-0000-00009B000000}"/>
    <cellStyle name="標準 2 2 3" xfId="156" xr:uid="{00000000-0005-0000-0000-00009C000000}"/>
    <cellStyle name="標準 2 3" xfId="157" xr:uid="{00000000-0005-0000-0000-00009D000000}"/>
    <cellStyle name="標準 2 4" xfId="158" xr:uid="{00000000-0005-0000-0000-00009E000000}"/>
    <cellStyle name="標準 2 5" xfId="159" xr:uid="{00000000-0005-0000-0000-00009F000000}"/>
    <cellStyle name="標準 3" xfId="160" xr:uid="{00000000-0005-0000-0000-0000A0000000}"/>
    <cellStyle name="標準 3 2" xfId="161" xr:uid="{00000000-0005-0000-0000-0000A1000000}"/>
    <cellStyle name="標準 3 3" xfId="162" xr:uid="{00000000-0005-0000-0000-0000A2000000}"/>
    <cellStyle name="標準 4" xfId="163" xr:uid="{00000000-0005-0000-0000-0000A3000000}"/>
    <cellStyle name="標準_H16.4.JIN.確報版" xfId="164" xr:uid="{00000000-0005-0000-0000-0000A4000000}"/>
    <cellStyle name="標準_H16.4.JIN.確報版 2" xfId="165" xr:uid="{00000000-0005-0000-0000-0000A5000000}"/>
    <cellStyle name="標準_H16.4.SET.確報版" xfId="166" xr:uid="{00000000-0005-0000-0000-0000A6000000}"/>
    <cellStyle name="標準_第６表" xfId="167" xr:uid="{00000000-0005-0000-0000-0000A7000000}"/>
    <cellStyle name="良い 2" xfId="168" xr:uid="{00000000-0005-0000-0000-0000A8000000}"/>
    <cellStyle name="良い 2 2" xfId="169" xr:uid="{00000000-0005-0000-0000-0000A9000000}"/>
    <cellStyle name="良い 2 3" xfId="170" xr:uid="{00000000-0005-0000-0000-0000AA000000}"/>
    <cellStyle name="良い 2 4" xfId="171" xr:uid="{00000000-0005-0000-0000-0000AB000000}"/>
    <cellStyle name="良い 3" xfId="172" xr:uid="{00000000-0005-0000-0000-0000A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4FFA0"/>
      <color rgb="FFA3FFA0"/>
      <color rgb="FFA0FF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55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ED-492E-9B06-098B78EA7386}"/>
            </c:ext>
          </c:extLst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ED-492E-9B06-098B78EA7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ED-492E-9B06-098B78EA7386}"/>
            </c:ext>
          </c:extLst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ED-492E-9B06-098B78EA7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1104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人口（単位：千人）</a:t>
                </a:r>
              </a:p>
            </c:rich>
          </c:tx>
          <c:layout>
            <c:manualLayout>
              <c:xMode val="edge"/>
              <c:yMode val="edge"/>
              <c:x val="2.318840579710145E-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401"/>
          <c:min val="392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世帯（単位：千）</a:t>
                </a:r>
              </a:p>
            </c:rich>
          </c:tx>
          <c:layout>
            <c:manualLayout>
              <c:xMode val="edge"/>
              <c:yMode val="edge"/>
              <c:x val="0.95507383316215921"/>
              <c:y val="0.34492844916124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7"/>
          <c:y val="5.5072768077903303E-2"/>
          <c:w val="0.78985613754802386"/>
          <c:h val="6.08698695271786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5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B-4F41-94B8-09BC996B7051}"/>
            </c:ext>
          </c:extLst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CB-4F41-94B8-09BC996B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CB-4F41-94B8-09BC996B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自然増減、社会増減（単位：人）</a:t>
                </a:r>
              </a:p>
            </c:rich>
          </c:tx>
          <c:layout>
            <c:manualLayout>
              <c:xMode val="edge"/>
              <c:yMode val="edge"/>
              <c:x val="3.328050713153724E-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00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At val="0"/>
        <c:auto val="0"/>
        <c:lblAlgn val="ctr"/>
        <c:lblOffset val="100"/>
        <c:noMultiLvlLbl val="0"/>
      </c:catAx>
      <c:valAx>
        <c:axId val="12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人口増減（単位：人）</a:t>
                </a: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2"/>
          <c:w val="0.40729034861133639"/>
          <c:h val="5.3619302949061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paperSize="9" orientation="landscape"/>
  </c:printSettings>
  <c:userShapes r:id="rId1"/>
  <c:extLst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436562</xdr:colOff>
      <xdr:row>34</xdr:row>
      <xdr:rowOff>31750</xdr:rowOff>
    </xdr:from>
    <xdr:to>
      <xdr:col>18</xdr:col>
      <xdr:colOff>539751</xdr:colOff>
      <xdr:row>37</xdr:row>
      <xdr:rowOff>333375</xdr:rowOff>
    </xdr:to>
    <xdr:sp macro="" textlink="">
      <xdr:nvSpPr>
        <xdr:cNvPr id="43009" name="Rectangle 1">
          <a:extLst>
            <a:ext uri="{FF2B5EF4-FFF2-40B4-BE49-F238E27FC236}">
              <a16:creationId xmlns:a16="http://schemas.microsoft.com/office/drawing/2014/main" id="{00000000-0008-0000-0400-000001A80000}"/>
            </a:ext>
          </a:extLst>
        </xdr:cNvPr>
        <xdr:cNvSpPr>
          <a:spLocks noChangeArrowheads="1"/>
        </xdr:cNvSpPr>
      </xdr:nvSpPr>
      <xdr:spPr>
        <a:xfrm>
          <a:off x="4445000" y="7191375"/>
          <a:ext cx="7635876" cy="8810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・令和７年７月１日現在と比較して、２５市町村で高齢化率が上昇している。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・県全体の高齢化率を下回る市町村は令和７年度の５市町村から４市町村となり、６市町村の高齢化率は５０％を超え、２２市町村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  の高齢化率は４０％を超えた。</a:t>
          </a:r>
        </a:p>
      </xdr:txBody>
    </xdr:sp>
    <xdr:clientData/>
  </xdr:twoCellAnchor>
  <xdr:twoCellAnchor>
    <xdr:from>
      <xdr:col>11</xdr:col>
      <xdr:colOff>22225</xdr:colOff>
      <xdr:row>5</xdr:row>
      <xdr:rowOff>88900</xdr:rowOff>
    </xdr:from>
    <xdr:to>
      <xdr:col>11</xdr:col>
      <xdr:colOff>253365</xdr:colOff>
      <xdr:row>7</xdr:row>
      <xdr:rowOff>126365</xdr:rowOff>
    </xdr:to>
    <xdr:sp macro="" textlink="">
      <xdr:nvSpPr>
        <xdr:cNvPr id="12853" name="AutoShape 8">
          <a:extLst>
            <a:ext uri="{FF2B5EF4-FFF2-40B4-BE49-F238E27FC236}">
              <a16:creationId xmlns:a16="http://schemas.microsoft.com/office/drawing/2014/main" id="{00000000-0008-0000-0400-000035320000}"/>
            </a:ext>
          </a:extLst>
        </xdr:cNvPr>
        <xdr:cNvSpPr>
          <a:spLocks noChangeArrowheads="1"/>
        </xdr:cNvSpPr>
      </xdr:nvSpPr>
      <xdr:spPr>
        <a:xfrm>
          <a:off x="5165725" y="1279525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22225</xdr:colOff>
      <xdr:row>5</xdr:row>
      <xdr:rowOff>106045</xdr:rowOff>
    </xdr:from>
    <xdr:to>
      <xdr:col>15</xdr:col>
      <xdr:colOff>253365</xdr:colOff>
      <xdr:row>7</xdr:row>
      <xdr:rowOff>143510</xdr:rowOff>
    </xdr:to>
    <xdr:sp macro="" textlink="">
      <xdr:nvSpPr>
        <xdr:cNvPr id="43012" name="AutoShape 8">
          <a:extLst>
            <a:ext uri="{FF2B5EF4-FFF2-40B4-BE49-F238E27FC236}">
              <a16:creationId xmlns:a16="http://schemas.microsoft.com/office/drawing/2014/main" id="{00000000-0008-0000-0400-000004A80000}"/>
            </a:ext>
          </a:extLst>
        </xdr:cNvPr>
        <xdr:cNvSpPr>
          <a:spLocks noChangeArrowheads="1"/>
        </xdr:cNvSpPr>
      </xdr:nvSpPr>
      <xdr:spPr>
        <a:xfrm>
          <a:off x="7927975" y="1296670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41275</xdr:colOff>
      <xdr:row>5</xdr:row>
      <xdr:rowOff>109220</xdr:rowOff>
    </xdr:from>
    <xdr:to>
      <xdr:col>7</xdr:col>
      <xdr:colOff>271780</xdr:colOff>
      <xdr:row>7</xdr:row>
      <xdr:rowOff>147320</xdr:rowOff>
    </xdr:to>
    <xdr:sp macro="" textlink="">
      <xdr:nvSpPr>
        <xdr:cNvPr id="43017" name="AutoShape 13">
          <a:extLst>
            <a:ext uri="{FF2B5EF4-FFF2-40B4-BE49-F238E27FC236}">
              <a16:creationId xmlns:a16="http://schemas.microsoft.com/office/drawing/2014/main" id="{00000000-0008-0000-0400-000009A80000}"/>
            </a:ext>
          </a:extLst>
        </xdr:cNvPr>
        <xdr:cNvSpPr>
          <a:spLocks noChangeArrowheads="1"/>
        </xdr:cNvSpPr>
      </xdr:nvSpPr>
      <xdr:spPr>
        <a:xfrm>
          <a:off x="2413000" y="1299845"/>
          <a:ext cx="23050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41275</xdr:colOff>
      <xdr:row>5</xdr:row>
      <xdr:rowOff>109220</xdr:rowOff>
    </xdr:from>
    <xdr:to>
      <xdr:col>3</xdr:col>
      <xdr:colOff>271780</xdr:colOff>
      <xdr:row>7</xdr:row>
      <xdr:rowOff>147320</xdr:rowOff>
    </xdr:to>
    <xdr:sp macro="" textlink="">
      <xdr:nvSpPr>
        <xdr:cNvPr id="2" name="AutoShape 13">
          <a:extLst>
            <a:ext uri="{FF2B5EF4-FFF2-40B4-BE49-F238E27FC236}">
              <a16:creationId xmlns:a16="http://schemas.microsoft.com/office/drawing/2014/main" id="{73329F24-2B1C-4073-95B5-C4CFBF7326F6}"/>
            </a:ext>
          </a:extLst>
        </xdr:cNvPr>
        <xdr:cNvSpPr>
          <a:spLocks noChangeArrowheads="1"/>
        </xdr:cNvSpPr>
      </xdr:nvSpPr>
      <xdr:spPr>
        <a:xfrm>
          <a:off x="5159927" y="1293633"/>
          <a:ext cx="230505" cy="45223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55</xdr:row>
      <xdr:rowOff>44450</xdr:rowOff>
    </xdr:from>
    <xdr:to>
      <xdr:col>7</xdr:col>
      <xdr:colOff>723900</xdr:colOff>
      <xdr:row>61</xdr:row>
      <xdr:rowOff>19050</xdr:rowOff>
    </xdr:to>
    <xdr:sp macro="" textlink="">
      <xdr:nvSpPr>
        <xdr:cNvPr id="45057" name="Rectangle 1">
          <a:extLst>
            <a:ext uri="{FF2B5EF4-FFF2-40B4-BE49-F238E27FC236}">
              <a16:creationId xmlns:a16="http://schemas.microsoft.com/office/drawing/2014/main" id="{00000000-0008-0000-0600-000001B00000}"/>
            </a:ext>
          </a:extLst>
        </xdr:cNvPr>
        <xdr:cNvSpPr>
          <a:spLocks noChangeArrowheads="1"/>
        </xdr:cNvSpPr>
      </xdr:nvSpPr>
      <xdr:spPr>
        <a:xfrm>
          <a:off x="47625" y="11309350"/>
          <a:ext cx="5838825" cy="889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歳以上の総人口に対する割合は上昇し続けている。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年以降再び上昇に転じ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年度より再び減少している。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歳以上の人口と、総人口に対する割合は令和８年度に過去最高となった。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16</xdr:row>
      <xdr:rowOff>76200</xdr:rowOff>
    </xdr:from>
    <xdr:to>
      <xdr:col>9</xdr:col>
      <xdr:colOff>628650</xdr:colOff>
      <xdr:row>35</xdr:row>
      <xdr:rowOff>104775</xdr:rowOff>
    </xdr:to>
    <xdr:graphicFrame macro="">
      <xdr:nvGraphicFramePr>
        <xdr:cNvPr id="18738" name="グラフ 1">
          <a:extLst>
            <a:ext uri="{FF2B5EF4-FFF2-40B4-BE49-F238E27FC236}">
              <a16:creationId xmlns:a16="http://schemas.microsoft.com/office/drawing/2014/main" id="{00000000-0008-0000-0D00-00003249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9</xdr:row>
      <xdr:rowOff>9525</xdr:rowOff>
    </xdr:from>
    <xdr:to>
      <xdr:col>12</xdr:col>
      <xdr:colOff>628650</xdr:colOff>
      <xdr:row>29</xdr:row>
      <xdr:rowOff>133350</xdr:rowOff>
    </xdr:to>
    <xdr:graphicFrame macro="">
      <xdr:nvGraphicFramePr>
        <xdr:cNvPr id="20786" name="グラフ 1">
          <a:extLst>
            <a:ext uri="{FF2B5EF4-FFF2-40B4-BE49-F238E27FC236}">
              <a16:creationId xmlns:a16="http://schemas.microsoft.com/office/drawing/2014/main" id="{00000000-0008-0000-0E00-0000325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0.64025</cdr:x>
      <cdr:y>0.0455</cdr:y>
    </cdr:from>
    <cdr:to>
      <cdr:x>0.849</cdr:x>
      <cdr:y>0.10175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848078" y="161653"/>
          <a:ext cx="1254644" cy="199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BreakPreview" zoomScaleSheetLayoutView="100" workbookViewId="0">
      <selection activeCell="A6" sqref="A6"/>
    </sheetView>
  </sheetViews>
  <sheetFormatPr defaultColWidth="9" defaultRowHeight="23.25" customHeight="1"/>
  <cols>
    <col min="1" max="1" width="11.453125" style="1" customWidth="1"/>
    <col min="2" max="8" width="9" style="1" customWidth="1"/>
    <col min="9" max="9" width="9.36328125" style="1" customWidth="1"/>
    <col min="10" max="10" width="3.36328125" style="1" customWidth="1"/>
    <col min="11" max="11" width="9" style="1" customWidth="1"/>
    <col min="12" max="16384" width="9" style="1"/>
  </cols>
  <sheetData>
    <row r="1" spans="1:10" ht="23.15" customHeight="1">
      <c r="I1" s="11" t="s">
        <v>190</v>
      </c>
    </row>
    <row r="2" spans="1:10" ht="13">
      <c r="F2" s="3"/>
      <c r="G2" s="3"/>
    </row>
    <row r="3" spans="1:10" ht="13"/>
    <row r="4" spans="1:10" ht="24" customHeight="1">
      <c r="A4" s="605" t="s">
        <v>306</v>
      </c>
      <c r="B4" s="605"/>
      <c r="C4" s="605"/>
      <c r="D4" s="605"/>
      <c r="E4" s="605"/>
      <c r="F4" s="605"/>
      <c r="G4" s="605"/>
      <c r="H4" s="605"/>
      <c r="I4" s="605"/>
      <c r="J4" s="605"/>
    </row>
    <row r="5" spans="1:10" ht="1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3"/>
    <row r="7" spans="1:10" ht="18.75" customHeight="1">
      <c r="A7" s="1" t="s">
        <v>284</v>
      </c>
    </row>
    <row r="8" spans="1:10" ht="18.75" customHeight="1">
      <c r="A8" s="1" t="s">
        <v>247</v>
      </c>
      <c r="B8" s="1" t="s">
        <v>285</v>
      </c>
    </row>
    <row r="9" spans="1:10" ht="18.75" customHeight="1">
      <c r="A9" s="1" t="s">
        <v>155</v>
      </c>
      <c r="B9" s="1" t="s">
        <v>286</v>
      </c>
    </row>
    <row r="10" spans="1:10" ht="18.75" customHeight="1">
      <c r="A10" s="1" t="s">
        <v>42</v>
      </c>
      <c r="B10" s="1" t="s">
        <v>287</v>
      </c>
    </row>
    <row r="11" spans="1:10" ht="18.75" customHeight="1">
      <c r="A11" s="1" t="s">
        <v>21</v>
      </c>
      <c r="B11" s="1" t="s">
        <v>45</v>
      </c>
    </row>
    <row r="12" spans="1:10" ht="18.75" customHeight="1"/>
    <row r="13" spans="1:10" ht="18.75" customHeight="1"/>
    <row r="14" spans="1:10" ht="18.75" customHeight="1">
      <c r="A14" s="1" t="s">
        <v>174</v>
      </c>
    </row>
    <row r="15" spans="1:10" ht="18.75" customHeight="1">
      <c r="A15" s="1" t="s">
        <v>14</v>
      </c>
      <c r="B15" s="1" t="s">
        <v>288</v>
      </c>
    </row>
    <row r="16" spans="1:10" ht="18.75" customHeight="1">
      <c r="A16" s="1" t="s">
        <v>248</v>
      </c>
      <c r="B16" s="1" t="s">
        <v>175</v>
      </c>
    </row>
    <row r="17" spans="1:9" ht="18.75" customHeight="1"/>
    <row r="18" spans="1:9" ht="18.75" customHeight="1"/>
    <row r="19" spans="1:9" ht="18.75" customHeight="1">
      <c r="A19" s="1" t="s">
        <v>289</v>
      </c>
    </row>
    <row r="20" spans="1:9" ht="18.75" customHeight="1">
      <c r="A20" s="1" t="s">
        <v>249</v>
      </c>
      <c r="B20" s="1" t="s">
        <v>290</v>
      </c>
    </row>
    <row r="21" spans="1:9" ht="18.75" customHeight="1">
      <c r="A21" s="1" t="s">
        <v>250</v>
      </c>
      <c r="B21" s="1" t="s">
        <v>291</v>
      </c>
    </row>
    <row r="22" spans="1:9" ht="18.75" customHeight="1">
      <c r="A22" s="1" t="s">
        <v>147</v>
      </c>
      <c r="B22" s="1" t="s">
        <v>292</v>
      </c>
    </row>
    <row r="23" spans="1:9" ht="18.75" customHeight="1">
      <c r="A23" s="1" t="s">
        <v>243</v>
      </c>
      <c r="B23" s="1" t="s">
        <v>293</v>
      </c>
    </row>
    <row r="24" spans="1:9" ht="18.75" customHeight="1">
      <c r="A24" s="1" t="s">
        <v>251</v>
      </c>
      <c r="B24" s="1" t="s">
        <v>294</v>
      </c>
    </row>
    <row r="25" spans="1:9" ht="18.75" customHeight="1"/>
    <row r="26" spans="1:9" ht="18.75" customHeight="1">
      <c r="A26" s="1" t="s">
        <v>152</v>
      </c>
    </row>
    <row r="27" spans="1:9" ht="18.75" customHeight="1">
      <c r="A27" s="1" t="s">
        <v>252</v>
      </c>
      <c r="B27" s="1" t="s">
        <v>295</v>
      </c>
    </row>
    <row r="28" spans="1:9" ht="13"/>
    <row r="29" spans="1:9" ht="13"/>
    <row r="30" spans="1:9" ht="13"/>
    <row r="31" spans="1:9" s="2" customFormat="1" ht="14.25" customHeight="1">
      <c r="A31" s="4" t="s">
        <v>253</v>
      </c>
      <c r="B31" s="7"/>
      <c r="C31" s="7"/>
      <c r="D31" s="7"/>
      <c r="E31" s="7"/>
      <c r="F31" s="7"/>
      <c r="G31" s="7"/>
      <c r="H31" s="7"/>
      <c r="I31" s="12"/>
    </row>
    <row r="32" spans="1:9" s="2" customFormat="1" ht="14.25" customHeight="1">
      <c r="A32" s="5" t="s">
        <v>18</v>
      </c>
      <c r="I32" s="13"/>
    </row>
    <row r="33" spans="1:9" s="2" customFormat="1" ht="14.25" customHeight="1">
      <c r="A33" s="248" t="s">
        <v>296</v>
      </c>
      <c r="I33" s="13"/>
    </row>
    <row r="34" spans="1:9" s="2" customFormat="1" ht="14.25" customHeight="1">
      <c r="A34" s="5" t="s">
        <v>135</v>
      </c>
      <c r="I34" s="13"/>
    </row>
    <row r="35" spans="1:9" s="2" customFormat="1" ht="18.5" customHeight="1">
      <c r="A35" s="248" t="s">
        <v>309</v>
      </c>
      <c r="I35" s="13"/>
    </row>
    <row r="36" spans="1:9" s="2" customFormat="1" ht="14.25" customHeight="1">
      <c r="A36" s="5" t="s">
        <v>254</v>
      </c>
      <c r="I36" s="13"/>
    </row>
    <row r="37" spans="1:9" s="2" customFormat="1" ht="14.25" customHeight="1">
      <c r="A37" s="5" t="s">
        <v>255</v>
      </c>
      <c r="I37" s="13"/>
    </row>
    <row r="38" spans="1:9" s="2" customFormat="1" ht="14.25" customHeight="1">
      <c r="A38" s="6" t="s">
        <v>193</v>
      </c>
      <c r="B38" s="8"/>
      <c r="C38" s="8"/>
      <c r="D38" s="8"/>
      <c r="E38" s="8"/>
      <c r="F38" s="8"/>
      <c r="G38" s="8"/>
      <c r="H38" s="8"/>
      <c r="I38" s="14"/>
    </row>
    <row r="39" spans="1:9" ht="13">
      <c r="A39" s="1" t="s">
        <v>245</v>
      </c>
    </row>
    <row r="40" spans="1:9" ht="13"/>
    <row r="41" spans="1:9" ht="13"/>
    <row r="42" spans="1:9" ht="13">
      <c r="D42" s="9"/>
      <c r="E42" s="9"/>
      <c r="G42" s="10" t="s">
        <v>314</v>
      </c>
      <c r="H42" s="10"/>
      <c r="I42" s="10"/>
    </row>
    <row r="43" spans="1:9" ht="13">
      <c r="D43" s="9"/>
      <c r="E43" s="9"/>
      <c r="G43" s="10" t="s">
        <v>44</v>
      </c>
      <c r="H43" s="10"/>
      <c r="I43" s="10"/>
    </row>
    <row r="44" spans="1:9" ht="13"/>
    <row r="45" spans="1:9" ht="13"/>
    <row r="46" spans="1:9" ht="13"/>
    <row r="47" spans="1:9" ht="13"/>
  </sheetData>
  <mergeCells count="1">
    <mergeCell ref="A4:J4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N48"/>
  <sheetViews>
    <sheetView view="pageBreakPreview" zoomScale="115" zoomScaleNormal="115" zoomScaleSheetLayoutView="115" workbookViewId="0">
      <selection activeCell="A3" sqref="A3:A6"/>
    </sheetView>
  </sheetViews>
  <sheetFormatPr defaultColWidth="9" defaultRowHeight="12"/>
  <cols>
    <col min="1" max="1" width="11" style="526" customWidth="1"/>
    <col min="2" max="8" width="9.08984375" style="526" customWidth="1"/>
    <col min="9" max="9" width="9.453125" style="526" customWidth="1"/>
    <col min="10" max="10" width="9.36328125" style="526" customWidth="1"/>
    <col min="11" max="11" width="9" style="526" customWidth="1"/>
    <col min="12" max="13" width="9" style="527" customWidth="1"/>
    <col min="14" max="14" width="9" style="526" customWidth="1"/>
    <col min="15" max="16384" width="9" style="526"/>
  </cols>
  <sheetData>
    <row r="1" spans="1:10" ht="31.5" customHeight="1">
      <c r="A1" s="696" t="str">
        <f>表紙!B22</f>
        <v>令和８年度市町村別高齢者世帯における要支援・要介護世帯数（市郡別）</v>
      </c>
      <c r="B1" s="697"/>
      <c r="C1" s="697"/>
      <c r="D1" s="697"/>
      <c r="E1" s="697"/>
      <c r="F1" s="697"/>
      <c r="G1" s="697"/>
      <c r="H1" s="697"/>
      <c r="I1" s="697"/>
      <c r="J1" s="697"/>
    </row>
    <row r="2" spans="1:10" ht="20.25" customHeight="1">
      <c r="A2" s="528"/>
      <c r="B2" s="528"/>
      <c r="J2" s="249" t="str">
        <f>'表1-1'!J2</f>
        <v>令和８年７月１日現在</v>
      </c>
    </row>
    <row r="3" spans="1:10" ht="18" customHeight="1">
      <c r="A3" s="699" t="s">
        <v>32</v>
      </c>
      <c r="B3" s="456"/>
      <c r="C3" s="679" t="s">
        <v>172</v>
      </c>
      <c r="D3" s="680"/>
      <c r="E3" s="457"/>
      <c r="F3" s="457"/>
      <c r="G3" s="457"/>
      <c r="H3" s="457"/>
      <c r="I3" s="457"/>
      <c r="J3" s="458"/>
    </row>
    <row r="4" spans="1:10" ht="18" customHeight="1">
      <c r="A4" s="677"/>
      <c r="B4" s="683" t="s">
        <v>50</v>
      </c>
      <c r="C4" s="681"/>
      <c r="D4" s="682"/>
      <c r="E4" s="673" t="s">
        <v>171</v>
      </c>
      <c r="F4" s="674"/>
      <c r="G4" s="674"/>
      <c r="H4" s="698"/>
      <c r="I4" s="673" t="s">
        <v>166</v>
      </c>
      <c r="J4" s="675"/>
    </row>
    <row r="5" spans="1:10" ht="93.75" customHeight="1">
      <c r="A5" s="677"/>
      <c r="B5" s="683"/>
      <c r="C5" s="459" t="s">
        <v>160</v>
      </c>
      <c r="D5" s="529" t="s">
        <v>218</v>
      </c>
      <c r="E5" s="461" t="s">
        <v>162</v>
      </c>
      <c r="F5" s="462" t="s">
        <v>163</v>
      </c>
      <c r="G5" s="462" t="s">
        <v>34</v>
      </c>
      <c r="H5" s="530" t="s">
        <v>217</v>
      </c>
      <c r="I5" s="461" t="s">
        <v>160</v>
      </c>
      <c r="J5" s="531" t="s">
        <v>218</v>
      </c>
    </row>
    <row r="6" spans="1:10" ht="24">
      <c r="A6" s="678"/>
      <c r="B6" s="465" t="s">
        <v>177</v>
      </c>
      <c r="C6" s="532" t="s">
        <v>195</v>
      </c>
      <c r="D6" s="466" t="s">
        <v>194</v>
      </c>
      <c r="E6" s="410" t="s">
        <v>68</v>
      </c>
      <c r="F6" s="467" t="s">
        <v>89</v>
      </c>
      <c r="G6" s="468" t="s">
        <v>178</v>
      </c>
      <c r="H6" s="469" t="s">
        <v>12</v>
      </c>
      <c r="I6" s="410" t="s">
        <v>179</v>
      </c>
      <c r="J6" s="466" t="s">
        <v>109</v>
      </c>
    </row>
    <row r="7" spans="1:10" ht="18" customHeight="1">
      <c r="A7" s="470" t="s">
        <v>57</v>
      </c>
      <c r="B7" s="471">
        <f t="shared" ref="B7:J7" si="0">SUM(B8:B9)</f>
        <v>380446</v>
      </c>
      <c r="C7" s="472">
        <f t="shared" si="0"/>
        <v>143692</v>
      </c>
      <c r="D7" s="533">
        <f t="shared" si="0"/>
        <v>39810</v>
      </c>
      <c r="E7" s="474">
        <f t="shared" si="0"/>
        <v>26717</v>
      </c>
      <c r="F7" s="475">
        <f t="shared" si="0"/>
        <v>55732</v>
      </c>
      <c r="G7" s="475">
        <f t="shared" si="0"/>
        <v>82449</v>
      </c>
      <c r="H7" s="475">
        <f t="shared" si="0"/>
        <v>25260</v>
      </c>
      <c r="I7" s="474">
        <f t="shared" si="0"/>
        <v>61243</v>
      </c>
      <c r="J7" s="534">
        <f t="shared" si="0"/>
        <v>14550</v>
      </c>
    </row>
    <row r="8" spans="1:10" ht="18" customHeight="1">
      <c r="A8" s="478" t="s">
        <v>59</v>
      </c>
      <c r="B8" s="479">
        <f t="shared" ref="B8:J8" si="1">SUM(B10:B22)</f>
        <v>350147</v>
      </c>
      <c r="C8" s="480">
        <f t="shared" si="1"/>
        <v>131238</v>
      </c>
      <c r="D8" s="535">
        <f t="shared" si="1"/>
        <v>36101</v>
      </c>
      <c r="E8" s="481">
        <f t="shared" si="1"/>
        <v>24119</v>
      </c>
      <c r="F8" s="482">
        <f t="shared" si="1"/>
        <v>51317</v>
      </c>
      <c r="G8" s="482">
        <f t="shared" si="1"/>
        <v>75436</v>
      </c>
      <c r="H8" s="536">
        <f t="shared" si="1"/>
        <v>23133</v>
      </c>
      <c r="I8" s="481">
        <f t="shared" si="1"/>
        <v>55802</v>
      </c>
      <c r="J8" s="537">
        <f t="shared" si="1"/>
        <v>12968</v>
      </c>
    </row>
    <row r="9" spans="1:10" ht="18" customHeight="1">
      <c r="A9" s="478" t="s">
        <v>61</v>
      </c>
      <c r="B9" s="483">
        <f>SUM(B23,B25,B27,B31,B36,B38)</f>
        <v>30299</v>
      </c>
      <c r="C9" s="484">
        <f>G9+I9</f>
        <v>12454</v>
      </c>
      <c r="D9" s="534">
        <f>H9+J9</f>
        <v>3709</v>
      </c>
      <c r="E9" s="483">
        <f t="shared" ref="E9:J9" si="2">SUM(E23,E25,E27,E31,E36,E38)</f>
        <v>2598</v>
      </c>
      <c r="F9" s="482">
        <f t="shared" si="2"/>
        <v>4415</v>
      </c>
      <c r="G9" s="482">
        <f t="shared" si="2"/>
        <v>7013</v>
      </c>
      <c r="H9" s="536">
        <f t="shared" si="2"/>
        <v>2127</v>
      </c>
      <c r="I9" s="483">
        <f t="shared" si="2"/>
        <v>5441</v>
      </c>
      <c r="J9" s="537">
        <f t="shared" si="2"/>
        <v>1582</v>
      </c>
    </row>
    <row r="10" spans="1:10" ht="18" customHeight="1">
      <c r="A10" s="485" t="s">
        <v>84</v>
      </c>
      <c r="B10" s="485">
        <f>'表3-1'!B10</f>
        <v>138340</v>
      </c>
      <c r="C10" s="487">
        <f t="shared" ref="C10:C22" si="3">SUM(E10,F10,I10)</f>
        <v>49894</v>
      </c>
      <c r="D10" s="538">
        <f t="shared" ref="D10:D40" si="4">H10+J10</f>
        <v>14453</v>
      </c>
      <c r="E10" s="518">
        <f>'表3-1'!E10</f>
        <v>8281</v>
      </c>
      <c r="F10" s="539">
        <f>'表3-1'!F10</f>
        <v>21453</v>
      </c>
      <c r="G10" s="489">
        <f t="shared" ref="G10:G22" si="5">E10+F10</f>
        <v>29734</v>
      </c>
      <c r="H10" s="540">
        <v>9926</v>
      </c>
      <c r="I10" s="487">
        <f>'表3-1'!I10</f>
        <v>20160</v>
      </c>
      <c r="J10" s="541">
        <v>4527</v>
      </c>
    </row>
    <row r="11" spans="1:10" ht="18" customHeight="1">
      <c r="A11" s="492" t="s">
        <v>63</v>
      </c>
      <c r="B11" s="492">
        <f>'表3-1'!B11</f>
        <v>20445</v>
      </c>
      <c r="C11" s="493">
        <f t="shared" si="3"/>
        <v>8165</v>
      </c>
      <c r="D11" s="538">
        <f t="shared" si="4"/>
        <v>2227</v>
      </c>
      <c r="E11" s="519">
        <f>'表3-1'!E11</f>
        <v>1527</v>
      </c>
      <c r="F11" s="542">
        <f>'表3-1'!F11</f>
        <v>3408</v>
      </c>
      <c r="G11" s="496">
        <f t="shared" si="5"/>
        <v>4935</v>
      </c>
      <c r="H11" s="543">
        <v>1593</v>
      </c>
      <c r="I11" s="497">
        <f>'表3-1'!I11</f>
        <v>3230</v>
      </c>
      <c r="J11" s="544">
        <v>634</v>
      </c>
    </row>
    <row r="12" spans="1:10" ht="18" customHeight="1">
      <c r="A12" s="492" t="s">
        <v>4</v>
      </c>
      <c r="B12" s="492">
        <f>'表3-1'!B12</f>
        <v>30379</v>
      </c>
      <c r="C12" s="497">
        <f t="shared" si="3"/>
        <v>11369</v>
      </c>
      <c r="D12" s="538">
        <f t="shared" si="4"/>
        <v>3065</v>
      </c>
      <c r="E12" s="519">
        <f>'表3-1'!E12</f>
        <v>2224</v>
      </c>
      <c r="F12" s="542">
        <f>'表3-1'!F12</f>
        <v>3949</v>
      </c>
      <c r="G12" s="496">
        <f t="shared" si="5"/>
        <v>6173</v>
      </c>
      <c r="H12" s="543">
        <v>1701</v>
      </c>
      <c r="I12" s="497">
        <f>'表3-1'!I12</f>
        <v>5196</v>
      </c>
      <c r="J12" s="544">
        <v>1364</v>
      </c>
    </row>
    <row r="13" spans="1:10" ht="18" customHeight="1">
      <c r="A13" s="492" t="s">
        <v>65</v>
      </c>
      <c r="B13" s="492">
        <f>'表3-1'!B13</f>
        <v>27114</v>
      </c>
      <c r="C13" s="497">
        <f t="shared" si="3"/>
        <v>9234</v>
      </c>
      <c r="D13" s="538">
        <f t="shared" si="4"/>
        <v>2292</v>
      </c>
      <c r="E13" s="519">
        <f>'表3-1'!E13</f>
        <v>1698</v>
      </c>
      <c r="F13" s="542">
        <f>'表3-1'!F13</f>
        <v>2873</v>
      </c>
      <c r="G13" s="495">
        <f t="shared" si="5"/>
        <v>4571</v>
      </c>
      <c r="H13" s="543">
        <v>1201</v>
      </c>
      <c r="I13" s="497">
        <f>'表3-1'!I13</f>
        <v>4663</v>
      </c>
      <c r="J13" s="544">
        <v>1091</v>
      </c>
    </row>
    <row r="14" spans="1:10" ht="18" customHeight="1">
      <c r="A14" s="492" t="s">
        <v>71</v>
      </c>
      <c r="B14" s="492">
        <f>'表3-1'!B14</f>
        <v>9647</v>
      </c>
      <c r="C14" s="497">
        <f t="shared" si="3"/>
        <v>4351</v>
      </c>
      <c r="D14" s="538">
        <f t="shared" si="4"/>
        <v>1067</v>
      </c>
      <c r="E14" s="519">
        <f>'表3-1'!E14</f>
        <v>807</v>
      </c>
      <c r="F14" s="542">
        <f>'表3-1'!F14</f>
        <v>1433</v>
      </c>
      <c r="G14" s="498">
        <f t="shared" si="5"/>
        <v>2240</v>
      </c>
      <c r="H14" s="543">
        <v>686</v>
      </c>
      <c r="I14" s="497">
        <f>'表3-1'!I14</f>
        <v>2111</v>
      </c>
      <c r="J14" s="544">
        <v>381</v>
      </c>
    </row>
    <row r="15" spans="1:10" ht="18" customHeight="1">
      <c r="A15" s="492" t="s">
        <v>72</v>
      </c>
      <c r="B15" s="492">
        <f>'表3-1'!B15</f>
        <v>16188</v>
      </c>
      <c r="C15" s="497">
        <f t="shared" si="3"/>
        <v>6318</v>
      </c>
      <c r="D15" s="538">
        <f t="shared" si="4"/>
        <v>1679</v>
      </c>
      <c r="E15" s="519">
        <f>'表3-1'!E15</f>
        <v>1403</v>
      </c>
      <c r="F15" s="542">
        <f>'表3-1'!F15</f>
        <v>2300</v>
      </c>
      <c r="G15" s="496">
        <f t="shared" si="5"/>
        <v>3703</v>
      </c>
      <c r="H15" s="543">
        <v>1095</v>
      </c>
      <c r="I15" s="497">
        <f>'表3-1'!I15</f>
        <v>2615</v>
      </c>
      <c r="J15" s="544">
        <v>584</v>
      </c>
    </row>
    <row r="16" spans="1:10" ht="18" customHeight="1">
      <c r="A16" s="492" t="s">
        <v>75</v>
      </c>
      <c r="B16" s="492">
        <f>'表3-1'!B16</f>
        <v>10314</v>
      </c>
      <c r="C16" s="497">
        <f t="shared" si="3"/>
        <v>3570</v>
      </c>
      <c r="D16" s="538">
        <f t="shared" si="4"/>
        <v>583</v>
      </c>
      <c r="E16" s="519">
        <f>'表3-1'!E16</f>
        <v>761</v>
      </c>
      <c r="F16" s="542">
        <f>'表3-1'!F16</f>
        <v>1218</v>
      </c>
      <c r="G16" s="495">
        <f t="shared" si="5"/>
        <v>1979</v>
      </c>
      <c r="H16" s="543">
        <v>261</v>
      </c>
      <c r="I16" s="497">
        <f>'表3-1'!I16</f>
        <v>1591</v>
      </c>
      <c r="J16" s="544">
        <v>322</v>
      </c>
    </row>
    <row r="17" spans="1:10" ht="18" customHeight="1">
      <c r="A17" s="492" t="s">
        <v>74</v>
      </c>
      <c r="B17" s="492">
        <f>'表3-1'!B17</f>
        <v>28398</v>
      </c>
      <c r="C17" s="497">
        <f t="shared" si="3"/>
        <v>10509</v>
      </c>
      <c r="D17" s="538">
        <f t="shared" si="4"/>
        <v>3145</v>
      </c>
      <c r="E17" s="519">
        <f>'表3-1'!E17</f>
        <v>2026</v>
      </c>
      <c r="F17" s="542">
        <f>'表3-1'!F17</f>
        <v>3969</v>
      </c>
      <c r="G17" s="495">
        <f t="shared" si="5"/>
        <v>5995</v>
      </c>
      <c r="H17" s="543">
        <v>2058</v>
      </c>
      <c r="I17" s="497">
        <f>'表3-1'!I17</f>
        <v>4514</v>
      </c>
      <c r="J17" s="544">
        <v>1087</v>
      </c>
    </row>
    <row r="18" spans="1:10" ht="18" customHeight="1">
      <c r="A18" s="492" t="s">
        <v>10</v>
      </c>
      <c r="B18" s="492">
        <f>'表3-1'!B18</f>
        <v>12652</v>
      </c>
      <c r="C18" s="497">
        <f t="shared" si="3"/>
        <v>4959</v>
      </c>
      <c r="D18" s="538">
        <f t="shared" si="4"/>
        <v>1286</v>
      </c>
      <c r="E18" s="519">
        <f>'表3-1'!E18</f>
        <v>914</v>
      </c>
      <c r="F18" s="542">
        <f>'表3-1'!F18</f>
        <v>1988</v>
      </c>
      <c r="G18" s="495">
        <f t="shared" si="5"/>
        <v>2902</v>
      </c>
      <c r="H18" s="543">
        <v>818</v>
      </c>
      <c r="I18" s="497">
        <f>'表3-1'!I18</f>
        <v>2057</v>
      </c>
      <c r="J18" s="544">
        <v>468</v>
      </c>
    </row>
    <row r="19" spans="1:10" ht="18" customHeight="1">
      <c r="A19" s="492" t="s">
        <v>95</v>
      </c>
      <c r="B19" s="492">
        <f>'表3-1'!B19</f>
        <v>28238</v>
      </c>
      <c r="C19" s="497">
        <f t="shared" si="3"/>
        <v>11066</v>
      </c>
      <c r="D19" s="538">
        <f t="shared" si="4"/>
        <v>3236</v>
      </c>
      <c r="E19" s="519">
        <f>'表3-1'!E19</f>
        <v>2185</v>
      </c>
      <c r="F19" s="542">
        <f>'表3-1'!F19</f>
        <v>4292</v>
      </c>
      <c r="G19" s="498">
        <f t="shared" si="5"/>
        <v>6477</v>
      </c>
      <c r="H19" s="543">
        <v>1921</v>
      </c>
      <c r="I19" s="497">
        <f>'表3-1'!I19</f>
        <v>4589</v>
      </c>
      <c r="J19" s="544">
        <v>1315</v>
      </c>
    </row>
    <row r="20" spans="1:10" ht="18" customHeight="1">
      <c r="A20" s="492" t="s">
        <v>47</v>
      </c>
      <c r="B20" s="492">
        <f>'表3-1'!B20</f>
        <v>10966</v>
      </c>
      <c r="C20" s="497">
        <f t="shared" si="3"/>
        <v>4803</v>
      </c>
      <c r="D20" s="538">
        <f t="shared" si="4"/>
        <v>1408</v>
      </c>
      <c r="E20" s="519">
        <f>'表3-1'!E20</f>
        <v>902</v>
      </c>
      <c r="F20" s="542">
        <f>'表3-1'!F20</f>
        <v>1735</v>
      </c>
      <c r="G20" s="495">
        <f t="shared" si="5"/>
        <v>2637</v>
      </c>
      <c r="H20" s="543">
        <v>781</v>
      </c>
      <c r="I20" s="497">
        <f>'表3-1'!I20</f>
        <v>2166</v>
      </c>
      <c r="J20" s="544">
        <v>627</v>
      </c>
    </row>
    <row r="21" spans="1:10" ht="18" customHeight="1">
      <c r="A21" s="492" t="s">
        <v>79</v>
      </c>
      <c r="B21" s="492">
        <f>'表3-1'!B21</f>
        <v>8648</v>
      </c>
      <c r="C21" s="497">
        <f t="shared" si="3"/>
        <v>2797</v>
      </c>
      <c r="D21" s="538">
        <f t="shared" si="4"/>
        <v>695</v>
      </c>
      <c r="E21" s="545">
        <f>'表3-1'!E21</f>
        <v>524</v>
      </c>
      <c r="F21" s="542">
        <f>'表3-1'!F21</f>
        <v>969</v>
      </c>
      <c r="G21" s="500">
        <f t="shared" si="5"/>
        <v>1493</v>
      </c>
      <c r="H21" s="543">
        <v>383</v>
      </c>
      <c r="I21" s="497">
        <f>'表3-1'!I21</f>
        <v>1304</v>
      </c>
      <c r="J21" s="544">
        <v>312</v>
      </c>
    </row>
    <row r="22" spans="1:10" ht="18" customHeight="1">
      <c r="A22" s="501" t="s">
        <v>87</v>
      </c>
      <c r="B22" s="501">
        <f>'表3-1'!B22</f>
        <v>8818</v>
      </c>
      <c r="C22" s="497">
        <f t="shared" si="3"/>
        <v>4203</v>
      </c>
      <c r="D22" s="546">
        <f t="shared" si="4"/>
        <v>965</v>
      </c>
      <c r="E22" s="502">
        <f>'表3-1'!E22</f>
        <v>867</v>
      </c>
      <c r="F22" s="547">
        <f>'表3-1'!F22</f>
        <v>1730</v>
      </c>
      <c r="G22" s="500">
        <f t="shared" si="5"/>
        <v>2597</v>
      </c>
      <c r="H22" s="543">
        <v>709</v>
      </c>
      <c r="I22" s="504">
        <f>'表3-1'!I22</f>
        <v>1606</v>
      </c>
      <c r="J22" s="544">
        <v>256</v>
      </c>
    </row>
    <row r="23" spans="1:10" ht="18" customHeight="1">
      <c r="A23" s="470" t="s">
        <v>76</v>
      </c>
      <c r="B23" s="479">
        <f>SUM(B24)</f>
        <v>1861</v>
      </c>
      <c r="C23" s="513">
        <f>SUM(C24)</f>
        <v>688</v>
      </c>
      <c r="D23" s="534">
        <f t="shared" si="4"/>
        <v>52</v>
      </c>
      <c r="E23" s="481">
        <f t="shared" ref="E23:J23" si="6">SUM(E24)</f>
        <v>164</v>
      </c>
      <c r="F23" s="482">
        <f t="shared" si="6"/>
        <v>249</v>
      </c>
      <c r="G23" s="507">
        <f t="shared" si="6"/>
        <v>413</v>
      </c>
      <c r="H23" s="536">
        <f t="shared" si="6"/>
        <v>22</v>
      </c>
      <c r="I23" s="481">
        <f t="shared" si="6"/>
        <v>275</v>
      </c>
      <c r="J23" s="548">
        <f t="shared" si="6"/>
        <v>30</v>
      </c>
    </row>
    <row r="24" spans="1:10" ht="18" customHeight="1">
      <c r="A24" s="508" t="s">
        <v>51</v>
      </c>
      <c r="B24" s="501">
        <f>'表3-1'!B24</f>
        <v>1861</v>
      </c>
      <c r="C24" s="487">
        <f>G24+I24</f>
        <v>688</v>
      </c>
      <c r="D24" s="549">
        <f t="shared" si="4"/>
        <v>52</v>
      </c>
      <c r="E24" s="518">
        <f>'表3-1'!E24</f>
        <v>164</v>
      </c>
      <c r="F24" s="547">
        <f>'表3-1'!F24</f>
        <v>249</v>
      </c>
      <c r="G24" s="488">
        <f>E24+F24</f>
        <v>413</v>
      </c>
      <c r="H24" s="550">
        <v>22</v>
      </c>
      <c r="I24" s="491">
        <f>'表3-1'!I24</f>
        <v>275</v>
      </c>
      <c r="J24" s="551">
        <v>30</v>
      </c>
    </row>
    <row r="25" spans="1:10" ht="18" customHeight="1">
      <c r="A25" s="470" t="s">
        <v>39</v>
      </c>
      <c r="B25" s="479">
        <f>SUM(B26)</f>
        <v>740</v>
      </c>
      <c r="C25" s="513">
        <f>SUM(C26)</f>
        <v>515</v>
      </c>
      <c r="D25" s="534">
        <f t="shared" si="4"/>
        <v>161</v>
      </c>
      <c r="E25" s="481">
        <f t="shared" ref="E25:J25" si="7">SUM(E26)</f>
        <v>136</v>
      </c>
      <c r="F25" s="482">
        <f t="shared" si="7"/>
        <v>239</v>
      </c>
      <c r="G25" s="507">
        <f t="shared" si="7"/>
        <v>375</v>
      </c>
      <c r="H25" s="552">
        <f t="shared" si="7"/>
        <v>125</v>
      </c>
      <c r="I25" s="481">
        <f t="shared" si="7"/>
        <v>140</v>
      </c>
      <c r="J25" s="548">
        <f t="shared" si="7"/>
        <v>36</v>
      </c>
    </row>
    <row r="26" spans="1:10" ht="18" customHeight="1">
      <c r="A26" s="508" t="s">
        <v>69</v>
      </c>
      <c r="B26" s="501">
        <f>'表3-1'!B26</f>
        <v>740</v>
      </c>
      <c r="C26" s="487">
        <f>G26+I26</f>
        <v>515</v>
      </c>
      <c r="D26" s="549">
        <f t="shared" si="4"/>
        <v>161</v>
      </c>
      <c r="E26" s="518">
        <f>'表3-1'!E26</f>
        <v>136</v>
      </c>
      <c r="F26" s="547">
        <f>'表3-1'!F26</f>
        <v>239</v>
      </c>
      <c r="G26" s="488">
        <f>E26+F26</f>
        <v>375</v>
      </c>
      <c r="H26" s="550">
        <v>125</v>
      </c>
      <c r="I26" s="491">
        <f>'表3-1'!I26</f>
        <v>140</v>
      </c>
      <c r="J26" s="551">
        <v>36</v>
      </c>
    </row>
    <row r="27" spans="1:10" ht="18" customHeight="1">
      <c r="A27" s="470" t="s">
        <v>3</v>
      </c>
      <c r="B27" s="514">
        <f>SUM(B28:B30)</f>
        <v>8897</v>
      </c>
      <c r="C27" s="515">
        <f>SUM(C28:C30)</f>
        <v>3923</v>
      </c>
      <c r="D27" s="534">
        <f t="shared" si="4"/>
        <v>1221</v>
      </c>
      <c r="E27" s="516">
        <f t="shared" ref="E27:J27" si="8">SUM(E28:E30)</f>
        <v>836</v>
      </c>
      <c r="F27" s="517">
        <f t="shared" si="8"/>
        <v>1396</v>
      </c>
      <c r="G27" s="507">
        <f t="shared" si="8"/>
        <v>2232</v>
      </c>
      <c r="H27" s="552">
        <f t="shared" si="8"/>
        <v>718</v>
      </c>
      <c r="I27" s="516">
        <f t="shared" si="8"/>
        <v>1691</v>
      </c>
      <c r="J27" s="548">
        <f t="shared" si="8"/>
        <v>503</v>
      </c>
    </row>
    <row r="28" spans="1:10" ht="18" customHeight="1">
      <c r="A28" s="485" t="s">
        <v>8</v>
      </c>
      <c r="B28" s="485">
        <f>'表3-1'!B28</f>
        <v>1055</v>
      </c>
      <c r="C28" s="491">
        <f>G28+I28</f>
        <v>525</v>
      </c>
      <c r="D28" s="551">
        <f t="shared" si="4"/>
        <v>184</v>
      </c>
      <c r="E28" s="518">
        <f>'表3-1'!E28</f>
        <v>120</v>
      </c>
      <c r="F28" s="539">
        <f>'表3-1'!F28</f>
        <v>183</v>
      </c>
      <c r="G28" s="488">
        <f>E28+F28</f>
        <v>303</v>
      </c>
      <c r="H28" s="540">
        <v>111</v>
      </c>
      <c r="I28" s="487">
        <f>'表3-1'!I28</f>
        <v>222</v>
      </c>
      <c r="J28" s="551">
        <v>73</v>
      </c>
    </row>
    <row r="29" spans="1:10" ht="18" customHeight="1">
      <c r="A29" s="492" t="s">
        <v>2</v>
      </c>
      <c r="B29" s="492">
        <f>'表3-1'!B29</f>
        <v>5403</v>
      </c>
      <c r="C29" s="503">
        <f>G29+I29</f>
        <v>2175</v>
      </c>
      <c r="D29" s="538">
        <f t="shared" si="4"/>
        <v>704</v>
      </c>
      <c r="E29" s="519">
        <f>'表3-1'!E29</f>
        <v>430</v>
      </c>
      <c r="F29" s="542">
        <f>'表3-1'!F29</f>
        <v>746</v>
      </c>
      <c r="G29" s="498">
        <f>E29+F29</f>
        <v>1176</v>
      </c>
      <c r="H29" s="553">
        <v>368</v>
      </c>
      <c r="I29" s="497">
        <f>'表3-1'!I29</f>
        <v>999</v>
      </c>
      <c r="J29" s="549">
        <v>336</v>
      </c>
    </row>
    <row r="30" spans="1:10" ht="18" customHeight="1">
      <c r="A30" s="501" t="s">
        <v>85</v>
      </c>
      <c r="B30" s="501">
        <f>'表3-1'!B30</f>
        <v>2439</v>
      </c>
      <c r="C30" s="504">
        <f>G30+I30</f>
        <v>1223</v>
      </c>
      <c r="D30" s="546">
        <f t="shared" si="4"/>
        <v>333</v>
      </c>
      <c r="E30" s="502">
        <f>'表3-1'!E30</f>
        <v>286</v>
      </c>
      <c r="F30" s="547">
        <f>'表3-1'!F30</f>
        <v>467</v>
      </c>
      <c r="G30" s="505">
        <f>E30+F30</f>
        <v>753</v>
      </c>
      <c r="H30" s="554">
        <v>239</v>
      </c>
      <c r="I30" s="504">
        <f>'表3-1'!I30</f>
        <v>470</v>
      </c>
      <c r="J30" s="546">
        <v>94</v>
      </c>
    </row>
    <row r="31" spans="1:10" ht="18" customHeight="1">
      <c r="A31" s="470" t="s">
        <v>67</v>
      </c>
      <c r="B31" s="520">
        <f>SUM(B32:B35)</f>
        <v>7413</v>
      </c>
      <c r="C31" s="515">
        <f>SUM(C32:C35)</f>
        <v>3458</v>
      </c>
      <c r="D31" s="534">
        <f t="shared" si="4"/>
        <v>1232</v>
      </c>
      <c r="E31" s="481">
        <f t="shared" ref="E31:J31" si="9">SUM(E32:E35)</f>
        <v>619</v>
      </c>
      <c r="F31" s="482">
        <f t="shared" si="9"/>
        <v>1369</v>
      </c>
      <c r="G31" s="507">
        <f t="shared" si="9"/>
        <v>1988</v>
      </c>
      <c r="H31" s="552">
        <f t="shared" si="9"/>
        <v>762</v>
      </c>
      <c r="I31" s="481">
        <f t="shared" si="9"/>
        <v>1470</v>
      </c>
      <c r="J31" s="548">
        <f t="shared" si="9"/>
        <v>470</v>
      </c>
    </row>
    <row r="32" spans="1:10" ht="18" customHeight="1">
      <c r="A32" s="485" t="s">
        <v>58</v>
      </c>
      <c r="B32" s="485">
        <f>'表3-1'!B32</f>
        <v>3045</v>
      </c>
      <c r="C32" s="491">
        <f>G32+I32</f>
        <v>1672</v>
      </c>
      <c r="D32" s="551">
        <f t="shared" si="4"/>
        <v>602</v>
      </c>
      <c r="E32" s="518">
        <f>'表3-1'!E32</f>
        <v>324</v>
      </c>
      <c r="F32" s="539">
        <f>'表3-1'!F32</f>
        <v>672</v>
      </c>
      <c r="G32" s="488">
        <f>E32+F32</f>
        <v>996</v>
      </c>
      <c r="H32" s="550">
        <v>406</v>
      </c>
      <c r="I32" s="487">
        <f>'表3-1'!I32</f>
        <v>676</v>
      </c>
      <c r="J32" s="551">
        <v>196</v>
      </c>
    </row>
    <row r="33" spans="1:14" ht="18" customHeight="1">
      <c r="A33" s="492" t="s">
        <v>80</v>
      </c>
      <c r="B33" s="492">
        <f>'表3-1'!B33</f>
        <v>2097</v>
      </c>
      <c r="C33" s="497">
        <f>G33+I33</f>
        <v>1032</v>
      </c>
      <c r="D33" s="538">
        <f t="shared" si="4"/>
        <v>325</v>
      </c>
      <c r="E33" s="519">
        <f>'表3-1'!E33</f>
        <v>169</v>
      </c>
      <c r="F33" s="542">
        <f>'表3-1'!F33</f>
        <v>450</v>
      </c>
      <c r="G33" s="500">
        <f>E33+F33</f>
        <v>619</v>
      </c>
      <c r="H33" s="553">
        <v>232</v>
      </c>
      <c r="I33" s="497">
        <f>'表3-1'!I33</f>
        <v>413</v>
      </c>
      <c r="J33" s="549">
        <v>93</v>
      </c>
    </row>
    <row r="34" spans="1:14" ht="18" customHeight="1">
      <c r="A34" s="492" t="s">
        <v>35</v>
      </c>
      <c r="B34" s="492">
        <f>'表3-1'!B34</f>
        <v>1424</v>
      </c>
      <c r="C34" s="497">
        <f>G34+I34</f>
        <v>593</v>
      </c>
      <c r="D34" s="538">
        <f t="shared" si="4"/>
        <v>271</v>
      </c>
      <c r="E34" s="519">
        <f>'表3-1'!E34</f>
        <v>103</v>
      </c>
      <c r="F34" s="542">
        <f>'表3-1'!F34</f>
        <v>196</v>
      </c>
      <c r="G34" s="500">
        <f>E34+F34</f>
        <v>299</v>
      </c>
      <c r="H34" s="555">
        <v>103</v>
      </c>
      <c r="I34" s="497">
        <f>'表3-1'!I34</f>
        <v>294</v>
      </c>
      <c r="J34" s="538">
        <v>168</v>
      </c>
    </row>
    <row r="35" spans="1:14" ht="18" customHeight="1">
      <c r="A35" s="501" t="s">
        <v>82</v>
      </c>
      <c r="B35" s="501">
        <f>'表3-1'!B35</f>
        <v>847</v>
      </c>
      <c r="C35" s="499">
        <f>G35+I35</f>
        <v>161</v>
      </c>
      <c r="D35" s="546">
        <f t="shared" si="4"/>
        <v>34</v>
      </c>
      <c r="E35" s="502">
        <f>'表3-1'!E35</f>
        <v>23</v>
      </c>
      <c r="F35" s="547">
        <f>'表3-1'!F35</f>
        <v>51</v>
      </c>
      <c r="G35" s="500">
        <f>E35+F35</f>
        <v>74</v>
      </c>
      <c r="H35" s="556">
        <v>21</v>
      </c>
      <c r="I35" s="504">
        <f>'表3-1'!I35</f>
        <v>87</v>
      </c>
      <c r="J35" s="557">
        <v>13</v>
      </c>
    </row>
    <row r="36" spans="1:14" ht="18" customHeight="1">
      <c r="A36" s="470" t="s">
        <v>23</v>
      </c>
      <c r="B36" s="479">
        <f>SUM(B37)</f>
        <v>5966</v>
      </c>
      <c r="C36" s="513">
        <f>SUM(C37)</f>
        <v>2246</v>
      </c>
      <c r="D36" s="534">
        <f t="shared" si="4"/>
        <v>613</v>
      </c>
      <c r="E36" s="481">
        <f t="shared" ref="E36:J36" si="10">SUM(E37)</f>
        <v>465</v>
      </c>
      <c r="F36" s="482">
        <f t="shared" si="10"/>
        <v>733</v>
      </c>
      <c r="G36" s="507">
        <f t="shared" si="10"/>
        <v>1198</v>
      </c>
      <c r="H36" s="552">
        <f t="shared" si="10"/>
        <v>308</v>
      </c>
      <c r="I36" s="481">
        <f t="shared" si="10"/>
        <v>1048</v>
      </c>
      <c r="J36" s="548">
        <f t="shared" si="10"/>
        <v>305</v>
      </c>
    </row>
    <row r="37" spans="1:14" ht="18" customHeight="1">
      <c r="A37" s="508" t="s">
        <v>83</v>
      </c>
      <c r="B37" s="501">
        <f>'表3-1'!B37</f>
        <v>5966</v>
      </c>
      <c r="C37" s="487">
        <f>G37+I37</f>
        <v>2246</v>
      </c>
      <c r="D37" s="549">
        <f t="shared" si="4"/>
        <v>613</v>
      </c>
      <c r="E37" s="518">
        <f>'表3-1'!E37</f>
        <v>465</v>
      </c>
      <c r="F37" s="547">
        <f>'表3-1'!F37</f>
        <v>733</v>
      </c>
      <c r="G37" s="488">
        <f>E37+F37</f>
        <v>1198</v>
      </c>
      <c r="H37" s="550">
        <v>308</v>
      </c>
      <c r="I37" s="497">
        <f>'表3-1'!I37</f>
        <v>1048</v>
      </c>
      <c r="J37" s="551">
        <v>305</v>
      </c>
    </row>
    <row r="38" spans="1:14" ht="18" customHeight="1">
      <c r="A38" s="470" t="s">
        <v>22</v>
      </c>
      <c r="B38" s="479">
        <f>SUM(B39:B40)</f>
        <v>5422</v>
      </c>
      <c r="C38" s="515">
        <f>SUM(C39:C40)</f>
        <v>1624</v>
      </c>
      <c r="D38" s="534">
        <f t="shared" si="4"/>
        <v>430</v>
      </c>
      <c r="E38" s="480">
        <f t="shared" ref="E38:J38" si="11">SUM(E39:E40)</f>
        <v>378</v>
      </c>
      <c r="F38" s="523">
        <f t="shared" si="11"/>
        <v>429</v>
      </c>
      <c r="G38" s="524">
        <f t="shared" si="11"/>
        <v>807</v>
      </c>
      <c r="H38" s="558">
        <f t="shared" si="11"/>
        <v>192</v>
      </c>
      <c r="I38" s="480">
        <f t="shared" si="11"/>
        <v>817</v>
      </c>
      <c r="J38" s="559">
        <f t="shared" si="11"/>
        <v>238</v>
      </c>
    </row>
    <row r="39" spans="1:14" ht="18" customHeight="1">
      <c r="A39" s="485" t="s">
        <v>48</v>
      </c>
      <c r="B39" s="485">
        <f>'表3-1'!B39</f>
        <v>4321</v>
      </c>
      <c r="C39" s="487">
        <f>G39+I39</f>
        <v>1354</v>
      </c>
      <c r="D39" s="551">
        <f t="shared" si="4"/>
        <v>377</v>
      </c>
      <c r="E39" s="560">
        <f>'表3-1'!E39</f>
        <v>325</v>
      </c>
      <c r="F39" s="539">
        <f>'表3-1'!F39</f>
        <v>357</v>
      </c>
      <c r="G39" s="488">
        <f>E39+F39</f>
        <v>682</v>
      </c>
      <c r="H39" s="540">
        <v>175</v>
      </c>
      <c r="I39" s="497">
        <f>'表3-1'!I39</f>
        <v>672</v>
      </c>
      <c r="J39" s="551">
        <v>202</v>
      </c>
    </row>
    <row r="40" spans="1:14" ht="18" customHeight="1">
      <c r="A40" s="501" t="s">
        <v>96</v>
      </c>
      <c r="B40" s="561">
        <f>'表3-1'!B40</f>
        <v>1101</v>
      </c>
      <c r="C40" s="504">
        <f>G40+I40</f>
        <v>270</v>
      </c>
      <c r="D40" s="546">
        <f t="shared" si="4"/>
        <v>53</v>
      </c>
      <c r="E40" s="562">
        <f>'表3-1'!E40</f>
        <v>53</v>
      </c>
      <c r="F40" s="547">
        <f>'表3-1'!F40</f>
        <v>72</v>
      </c>
      <c r="G40" s="505">
        <f>E40+F40</f>
        <v>125</v>
      </c>
      <c r="H40" s="556">
        <v>17</v>
      </c>
      <c r="I40" s="504">
        <f>'表3-1'!I40</f>
        <v>145</v>
      </c>
      <c r="J40" s="546">
        <v>36</v>
      </c>
    </row>
    <row r="41" spans="1:14" ht="18" customHeight="1">
      <c r="A41" s="402" t="s">
        <v>304</v>
      </c>
      <c r="B41" s="402"/>
      <c r="C41" s="402"/>
      <c r="D41" s="402"/>
      <c r="E41" s="402"/>
      <c r="F41" s="402"/>
      <c r="G41" s="402"/>
      <c r="H41" s="402"/>
      <c r="I41" s="402"/>
      <c r="J41" s="402"/>
      <c r="K41" s="402"/>
      <c r="N41" s="402"/>
    </row>
    <row r="42" spans="1:14" ht="18" customHeight="1">
      <c r="A42" s="402" t="s">
        <v>261</v>
      </c>
      <c r="B42" s="525"/>
      <c r="C42" s="525"/>
      <c r="D42" s="525"/>
      <c r="E42" s="402"/>
      <c r="F42" s="402"/>
      <c r="G42" s="402"/>
      <c r="H42" s="402"/>
      <c r="I42" s="402"/>
      <c r="J42" s="402"/>
      <c r="K42" s="402"/>
      <c r="N42" s="402"/>
    </row>
    <row r="43" spans="1:14" ht="18" customHeight="1">
      <c r="A43" s="402"/>
      <c r="B43" s="402"/>
      <c r="C43" s="402"/>
      <c r="D43" s="402"/>
      <c r="E43" s="402"/>
      <c r="F43" s="402"/>
      <c r="G43" s="402"/>
      <c r="H43" s="402"/>
      <c r="I43" s="402"/>
      <c r="J43" s="402"/>
      <c r="K43" s="402"/>
      <c r="N43" s="402"/>
    </row>
    <row r="44" spans="1:14" ht="18" customHeight="1">
      <c r="F44" s="402"/>
      <c r="G44" s="402"/>
      <c r="H44" s="402"/>
      <c r="I44" s="402"/>
      <c r="J44" s="402"/>
      <c r="K44" s="402"/>
      <c r="N44" s="402"/>
    </row>
    <row r="45" spans="1:14">
      <c r="A45" s="402"/>
      <c r="B45" s="402"/>
      <c r="C45" s="402"/>
      <c r="D45" s="402"/>
      <c r="E45" s="402"/>
      <c r="F45" s="402"/>
      <c r="G45" s="402"/>
      <c r="H45" s="402"/>
      <c r="I45" s="402"/>
      <c r="J45" s="402"/>
      <c r="K45" s="402"/>
      <c r="N45" s="402"/>
    </row>
    <row r="46" spans="1:14">
      <c r="A46" s="402"/>
      <c r="B46" s="402"/>
      <c r="C46" s="402"/>
      <c r="D46" s="402"/>
      <c r="E46" s="402"/>
      <c r="F46" s="402"/>
      <c r="G46" s="402"/>
      <c r="H46" s="402"/>
      <c r="I46" s="402"/>
      <c r="J46" s="402"/>
      <c r="K46" s="402"/>
      <c r="L46" s="563"/>
      <c r="M46" s="563"/>
      <c r="N46" s="402"/>
    </row>
    <row r="48" spans="1:14">
      <c r="A48" s="402"/>
      <c r="B48" s="402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scale="95" pageOrder="overThenDown" orientation="portrait" r:id="rId1"/>
  <headerFooter scaleWithDoc="0">
    <oddHeader xml:space="preserve">&amp;L表3－3
</oddHeader>
    <oddFooter>&amp;C９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9"/>
  <sheetViews>
    <sheetView view="pageBreakPreview" zoomScale="110" zoomScaleNormal="110" zoomScaleSheetLayoutView="110" workbookViewId="0">
      <selection activeCell="A3" sqref="A3:A6"/>
    </sheetView>
  </sheetViews>
  <sheetFormatPr defaultColWidth="9" defaultRowHeight="12"/>
  <cols>
    <col min="1" max="1" width="12.90625" style="151" customWidth="1"/>
    <col min="2" max="2" width="9.7265625" style="151" customWidth="1"/>
    <col min="3" max="5" width="9.453125" style="151" customWidth="1"/>
    <col min="6" max="6" width="9.36328125" style="151" customWidth="1"/>
    <col min="7" max="7" width="9.453125" style="151" customWidth="1"/>
    <col min="8" max="8" width="9.08984375" style="151" customWidth="1"/>
    <col min="9" max="9" width="9.453125" style="151" customWidth="1"/>
    <col min="10" max="10" width="9.90625" style="151" customWidth="1"/>
    <col min="11" max="12" width="9" style="102" customWidth="1"/>
    <col min="13" max="13" width="9" style="151" customWidth="1"/>
    <col min="14" max="16384" width="9" style="151"/>
  </cols>
  <sheetData>
    <row r="1" spans="1:10" ht="31.5" customHeight="1">
      <c r="A1" s="700" t="str">
        <f>表紙!B23</f>
        <v>令和８年度市町村別高齢者世帯に占める要支援・要介護世帯数割合（市郡別）</v>
      </c>
      <c r="B1" s="701"/>
      <c r="C1" s="701"/>
      <c r="D1" s="701"/>
      <c r="E1" s="701"/>
      <c r="F1" s="701"/>
      <c r="G1" s="701"/>
      <c r="H1" s="701"/>
      <c r="I1" s="701"/>
      <c r="J1" s="701"/>
    </row>
    <row r="2" spans="1:10" ht="20.25" customHeight="1">
      <c r="A2" s="157"/>
      <c r="J2" s="72" t="str">
        <f>'表1-1'!J2</f>
        <v>令和８年７月１日現在</v>
      </c>
    </row>
    <row r="3" spans="1:10" ht="18" customHeight="1">
      <c r="A3" s="688" t="s">
        <v>32</v>
      </c>
      <c r="B3" s="691" t="s">
        <v>172</v>
      </c>
      <c r="C3" s="707"/>
      <c r="D3" s="707"/>
      <c r="E3" s="178"/>
      <c r="F3" s="178"/>
      <c r="G3" s="178"/>
      <c r="H3" s="178"/>
      <c r="I3" s="178"/>
      <c r="J3" s="196"/>
    </row>
    <row r="4" spans="1:10" ht="18" customHeight="1">
      <c r="A4" s="689"/>
      <c r="B4" s="708"/>
      <c r="C4" s="709"/>
      <c r="D4" s="709"/>
      <c r="E4" s="702" t="s">
        <v>171</v>
      </c>
      <c r="F4" s="703"/>
      <c r="G4" s="704"/>
      <c r="H4" s="705" t="s">
        <v>166</v>
      </c>
      <c r="I4" s="692"/>
      <c r="J4" s="706"/>
    </row>
    <row r="5" spans="1:10" ht="90.75" customHeight="1">
      <c r="A5" s="689"/>
      <c r="B5" s="179" t="s">
        <v>160</v>
      </c>
      <c r="C5" s="215" t="s">
        <v>218</v>
      </c>
      <c r="D5" s="221" t="s">
        <v>196</v>
      </c>
      <c r="E5" s="222" t="s">
        <v>34</v>
      </c>
      <c r="F5" s="216" t="s">
        <v>217</v>
      </c>
      <c r="G5" s="220" t="s">
        <v>196</v>
      </c>
      <c r="H5" s="164" t="s">
        <v>160</v>
      </c>
      <c r="I5" s="229" t="s">
        <v>218</v>
      </c>
      <c r="J5" s="220" t="s">
        <v>196</v>
      </c>
    </row>
    <row r="6" spans="1:10" ht="40.5" customHeight="1">
      <c r="A6" s="690"/>
      <c r="B6" s="214" t="s">
        <v>195</v>
      </c>
      <c r="C6" s="189" t="s">
        <v>194</v>
      </c>
      <c r="D6" s="175" t="s">
        <v>197</v>
      </c>
      <c r="E6" s="223" t="s">
        <v>186</v>
      </c>
      <c r="F6" s="193" t="s">
        <v>12</v>
      </c>
      <c r="G6" s="193" t="s">
        <v>198</v>
      </c>
      <c r="H6" s="152" t="s">
        <v>179</v>
      </c>
      <c r="I6" s="189" t="s">
        <v>109</v>
      </c>
      <c r="J6" s="175" t="s">
        <v>199</v>
      </c>
    </row>
    <row r="7" spans="1:10" ht="18" customHeight="1">
      <c r="A7" s="16" t="s">
        <v>57</v>
      </c>
      <c r="B7" s="165">
        <f>SUM(B8:B9)</f>
        <v>143692</v>
      </c>
      <c r="C7" s="204">
        <f>SUM(C8:C9)</f>
        <v>39810</v>
      </c>
      <c r="D7" s="176">
        <f t="shared" ref="D7:D40" si="0">C7/B7</f>
        <v>0.27705091445591962</v>
      </c>
      <c r="E7" s="165">
        <f>SUM(E8:E9)</f>
        <v>82449</v>
      </c>
      <c r="F7" s="204">
        <f>SUM(F8:F9)</f>
        <v>25260</v>
      </c>
      <c r="G7" s="224">
        <f t="shared" ref="G7:G40" si="1">F7/E7</f>
        <v>0.30637121129425465</v>
      </c>
      <c r="H7" s="165">
        <f>SUM(H8:H9)</f>
        <v>61243</v>
      </c>
      <c r="I7" s="204">
        <f>SUM(I8:I9)</f>
        <v>14550</v>
      </c>
      <c r="J7" s="176">
        <f t="shared" ref="J7:J40" si="2">I7/H7</f>
        <v>0.23757817219927174</v>
      </c>
    </row>
    <row r="8" spans="1:10" ht="18" customHeight="1">
      <c r="A8" s="17" t="s">
        <v>59</v>
      </c>
      <c r="B8" s="27">
        <f>SUM(B10:B22)</f>
        <v>131238</v>
      </c>
      <c r="C8" s="28">
        <f>SUM(C10:C22)</f>
        <v>36101</v>
      </c>
      <c r="D8" s="176">
        <f t="shared" si="0"/>
        <v>0.27508038830216858</v>
      </c>
      <c r="E8" s="27">
        <f>SUM(E10:E22)</f>
        <v>75436</v>
      </c>
      <c r="F8" s="28">
        <f>SUM(F10:F22)</f>
        <v>23133</v>
      </c>
      <c r="G8" s="224">
        <f t="shared" si="1"/>
        <v>0.3066572989023808</v>
      </c>
      <c r="H8" s="27">
        <f>SUM(H10:H22)</f>
        <v>55802</v>
      </c>
      <c r="I8" s="28">
        <f>SUM(I10:I22)</f>
        <v>12968</v>
      </c>
      <c r="J8" s="176">
        <f t="shared" si="2"/>
        <v>0.23239310418981399</v>
      </c>
    </row>
    <row r="9" spans="1:10" ht="18" customHeight="1">
      <c r="A9" s="17" t="s">
        <v>61</v>
      </c>
      <c r="B9" s="166">
        <f>B23+B25+B27+B31+B36+B38</f>
        <v>12454</v>
      </c>
      <c r="C9" s="185">
        <f>SUM(C23,C25,C27,C31,C36,C38)</f>
        <v>3709</v>
      </c>
      <c r="D9" s="176">
        <f t="shared" si="0"/>
        <v>0.29781596274289385</v>
      </c>
      <c r="E9" s="180">
        <f>SUM(E23,E25,E27,E31,E36,E38)</f>
        <v>7013</v>
      </c>
      <c r="F9" s="185">
        <f>SUM(F23,F25,F27,F31,F36,F38)</f>
        <v>2127</v>
      </c>
      <c r="G9" s="224">
        <f t="shared" si="1"/>
        <v>0.30329388278910596</v>
      </c>
      <c r="H9" s="180">
        <f>SUM(H23,H25,H27,H31,H36,H38)</f>
        <v>5441</v>
      </c>
      <c r="I9" s="185">
        <f>SUM(I23,I25,I27,I31,I36,I38)</f>
        <v>1582</v>
      </c>
      <c r="J9" s="176">
        <f t="shared" si="2"/>
        <v>0.29075537585002759</v>
      </c>
    </row>
    <row r="10" spans="1:10" ht="18" customHeight="1">
      <c r="A10" s="18" t="s">
        <v>84</v>
      </c>
      <c r="B10" s="54">
        <f t="shared" ref="B10:C22" si="3">E10+H10</f>
        <v>49894</v>
      </c>
      <c r="C10" s="59">
        <f t="shared" si="3"/>
        <v>14453</v>
      </c>
      <c r="D10" s="155">
        <f t="shared" si="0"/>
        <v>0.28967410911131597</v>
      </c>
      <c r="E10" s="54">
        <f>'表3-1'!G10</f>
        <v>29734</v>
      </c>
      <c r="F10" s="186">
        <f>'表3-3'!H10</f>
        <v>9926</v>
      </c>
      <c r="G10" s="211">
        <f t="shared" si="1"/>
        <v>0.3338265958162373</v>
      </c>
      <c r="H10" s="54">
        <f>'表3-1'!I10</f>
        <v>20160</v>
      </c>
      <c r="I10" s="186">
        <f>'表3-3'!J10</f>
        <v>4527</v>
      </c>
      <c r="J10" s="230">
        <f t="shared" si="2"/>
        <v>0.22455357142857144</v>
      </c>
    </row>
    <row r="11" spans="1:10" ht="18" customHeight="1">
      <c r="A11" s="19" t="s">
        <v>63</v>
      </c>
      <c r="B11" s="168">
        <f t="shared" si="3"/>
        <v>8165</v>
      </c>
      <c r="C11" s="59">
        <f t="shared" si="3"/>
        <v>2227</v>
      </c>
      <c r="D11" s="156">
        <f t="shared" si="0"/>
        <v>0.27274954072259644</v>
      </c>
      <c r="E11" s="168">
        <f>'表3-1'!G11</f>
        <v>4935</v>
      </c>
      <c r="F11" s="59">
        <f>'表3-3'!H11</f>
        <v>1593</v>
      </c>
      <c r="G11" s="225">
        <f t="shared" si="1"/>
        <v>0.32279635258358663</v>
      </c>
      <c r="H11" s="168">
        <f>'表3-1'!I11</f>
        <v>3230</v>
      </c>
      <c r="I11" s="59">
        <f>'表3-3'!J11</f>
        <v>634</v>
      </c>
      <c r="J11" s="231">
        <f t="shared" si="2"/>
        <v>0.19628482972136224</v>
      </c>
    </row>
    <row r="12" spans="1:10" ht="18" customHeight="1">
      <c r="A12" s="19" t="s">
        <v>4</v>
      </c>
      <c r="B12" s="168">
        <f t="shared" si="3"/>
        <v>11369</v>
      </c>
      <c r="C12" s="59">
        <f t="shared" si="3"/>
        <v>3065</v>
      </c>
      <c r="D12" s="156">
        <f t="shared" si="0"/>
        <v>0.26959275222095169</v>
      </c>
      <c r="E12" s="168">
        <f>'表3-1'!G12</f>
        <v>6173</v>
      </c>
      <c r="F12" s="59">
        <f>'表3-3'!H12</f>
        <v>1701</v>
      </c>
      <c r="G12" s="225">
        <f t="shared" si="1"/>
        <v>0.27555483557427507</v>
      </c>
      <c r="H12" s="168">
        <f>'表3-1'!I12</f>
        <v>5196</v>
      </c>
      <c r="I12" s="59">
        <f>'表3-3'!J12</f>
        <v>1364</v>
      </c>
      <c r="J12" s="231">
        <f t="shared" si="2"/>
        <v>0.26250962278675904</v>
      </c>
    </row>
    <row r="13" spans="1:10" ht="18" customHeight="1">
      <c r="A13" s="19" t="s">
        <v>65</v>
      </c>
      <c r="B13" s="168">
        <f t="shared" si="3"/>
        <v>9234</v>
      </c>
      <c r="C13" s="59">
        <f t="shared" si="3"/>
        <v>2292</v>
      </c>
      <c r="D13" s="154">
        <f t="shared" si="0"/>
        <v>0.24821312540610785</v>
      </c>
      <c r="E13" s="168">
        <f>'表3-1'!G13</f>
        <v>4571</v>
      </c>
      <c r="F13" s="59">
        <f>'表3-3'!H13</f>
        <v>1201</v>
      </c>
      <c r="G13" s="226">
        <f t="shared" si="1"/>
        <v>0.26274338219208049</v>
      </c>
      <c r="H13" s="168">
        <f>'表3-1'!I13</f>
        <v>4663</v>
      </c>
      <c r="I13" s="59">
        <f>'表3-3'!J13</f>
        <v>1091</v>
      </c>
      <c r="J13" s="232">
        <f t="shared" si="2"/>
        <v>0.23396954750160839</v>
      </c>
    </row>
    <row r="14" spans="1:10" ht="18" customHeight="1">
      <c r="A14" s="19" t="s">
        <v>71</v>
      </c>
      <c r="B14" s="168">
        <f t="shared" si="3"/>
        <v>4351</v>
      </c>
      <c r="C14" s="59">
        <f t="shared" si="3"/>
        <v>1067</v>
      </c>
      <c r="D14" s="155">
        <f t="shared" si="0"/>
        <v>0.24523098138358998</v>
      </c>
      <c r="E14" s="168">
        <f>'表3-1'!G14</f>
        <v>2240</v>
      </c>
      <c r="F14" s="59">
        <f>'表3-3'!H14</f>
        <v>686</v>
      </c>
      <c r="G14" s="211">
        <f t="shared" si="1"/>
        <v>0.30625000000000002</v>
      </c>
      <c r="H14" s="168">
        <f>'表3-1'!I14</f>
        <v>2111</v>
      </c>
      <c r="I14" s="59">
        <f>'表3-3'!J14</f>
        <v>381</v>
      </c>
      <c r="J14" s="230">
        <f t="shared" si="2"/>
        <v>0.18048318332543817</v>
      </c>
    </row>
    <row r="15" spans="1:10" ht="18" customHeight="1">
      <c r="A15" s="19" t="s">
        <v>72</v>
      </c>
      <c r="B15" s="168">
        <f t="shared" si="3"/>
        <v>6318</v>
      </c>
      <c r="C15" s="59">
        <f t="shared" si="3"/>
        <v>1679</v>
      </c>
      <c r="D15" s="156">
        <f t="shared" si="0"/>
        <v>0.26574865463754355</v>
      </c>
      <c r="E15" s="168">
        <f>'表3-1'!G15</f>
        <v>3703</v>
      </c>
      <c r="F15" s="59">
        <f>'表3-3'!H15</f>
        <v>1095</v>
      </c>
      <c r="G15" s="225">
        <f t="shared" si="1"/>
        <v>0.29570618417499323</v>
      </c>
      <c r="H15" s="168">
        <f>'表3-1'!I15</f>
        <v>2615</v>
      </c>
      <c r="I15" s="59">
        <f>'表3-3'!J15</f>
        <v>584</v>
      </c>
      <c r="J15" s="231">
        <f t="shared" si="2"/>
        <v>0.22332695984703632</v>
      </c>
    </row>
    <row r="16" spans="1:10" ht="18" customHeight="1">
      <c r="A16" s="19" t="s">
        <v>75</v>
      </c>
      <c r="B16" s="168">
        <f t="shared" si="3"/>
        <v>3570</v>
      </c>
      <c r="C16" s="59">
        <f t="shared" si="3"/>
        <v>583</v>
      </c>
      <c r="D16" s="154">
        <f t="shared" si="0"/>
        <v>0.16330532212885154</v>
      </c>
      <c r="E16" s="168">
        <f>'表3-1'!G16</f>
        <v>1979</v>
      </c>
      <c r="F16" s="59">
        <f>'表3-3'!H16</f>
        <v>261</v>
      </c>
      <c r="G16" s="226">
        <f t="shared" si="1"/>
        <v>0.13188479029813036</v>
      </c>
      <c r="H16" s="168">
        <f>'表3-1'!I16</f>
        <v>1591</v>
      </c>
      <c r="I16" s="59">
        <f>'表3-3'!J16</f>
        <v>322</v>
      </c>
      <c r="J16" s="232">
        <f t="shared" si="2"/>
        <v>0.20238843494657449</v>
      </c>
    </row>
    <row r="17" spans="1:10" ht="18" customHeight="1">
      <c r="A17" s="19" t="s">
        <v>74</v>
      </c>
      <c r="B17" s="168">
        <f t="shared" si="3"/>
        <v>10509</v>
      </c>
      <c r="C17" s="59">
        <f t="shared" si="3"/>
        <v>3145</v>
      </c>
      <c r="D17" s="154">
        <f t="shared" si="0"/>
        <v>0.29926729469978114</v>
      </c>
      <c r="E17" s="168">
        <f>'表3-1'!G17</f>
        <v>5995</v>
      </c>
      <c r="F17" s="59">
        <f>'表3-3'!H17</f>
        <v>2058</v>
      </c>
      <c r="G17" s="226">
        <f t="shared" si="1"/>
        <v>0.34328607172643871</v>
      </c>
      <c r="H17" s="168">
        <f>'表3-1'!I17</f>
        <v>4514</v>
      </c>
      <c r="I17" s="59">
        <f>'表3-3'!J17</f>
        <v>1087</v>
      </c>
      <c r="J17" s="232">
        <f t="shared" si="2"/>
        <v>0.24080638015064246</v>
      </c>
    </row>
    <row r="18" spans="1:10" ht="18" customHeight="1">
      <c r="A18" s="19" t="s">
        <v>10</v>
      </c>
      <c r="B18" s="168">
        <f t="shared" si="3"/>
        <v>4959</v>
      </c>
      <c r="C18" s="59">
        <f t="shared" si="3"/>
        <v>1286</v>
      </c>
      <c r="D18" s="154">
        <f t="shared" si="0"/>
        <v>0.25932647711232104</v>
      </c>
      <c r="E18" s="168">
        <f>'表3-1'!G18</f>
        <v>2902</v>
      </c>
      <c r="F18" s="59">
        <f>'表3-3'!H18</f>
        <v>818</v>
      </c>
      <c r="G18" s="226">
        <f t="shared" si="1"/>
        <v>0.28187456926257753</v>
      </c>
      <c r="H18" s="168">
        <f>'表3-1'!I18</f>
        <v>2057</v>
      </c>
      <c r="I18" s="59">
        <f>'表3-3'!J18</f>
        <v>468</v>
      </c>
      <c r="J18" s="232">
        <f t="shared" si="2"/>
        <v>0.22751579970831307</v>
      </c>
    </row>
    <row r="19" spans="1:10" ht="18" customHeight="1">
      <c r="A19" s="19" t="s">
        <v>95</v>
      </c>
      <c r="B19" s="168">
        <f t="shared" si="3"/>
        <v>11066</v>
      </c>
      <c r="C19" s="59">
        <f t="shared" si="3"/>
        <v>3236</v>
      </c>
      <c r="D19" s="155">
        <f t="shared" si="0"/>
        <v>0.2924272546538948</v>
      </c>
      <c r="E19" s="168">
        <f>'表3-1'!G19</f>
        <v>6477</v>
      </c>
      <c r="F19" s="59">
        <f>'表3-3'!H19</f>
        <v>1921</v>
      </c>
      <c r="G19" s="211">
        <f t="shared" si="1"/>
        <v>0.29658792650918636</v>
      </c>
      <c r="H19" s="168">
        <f>'表3-1'!I19</f>
        <v>4589</v>
      </c>
      <c r="I19" s="59">
        <f>'表3-3'!J19</f>
        <v>1315</v>
      </c>
      <c r="J19" s="230">
        <f t="shared" si="2"/>
        <v>0.28655480496840269</v>
      </c>
    </row>
    <row r="20" spans="1:10" ht="18" customHeight="1">
      <c r="A20" s="19" t="s">
        <v>47</v>
      </c>
      <c r="B20" s="168">
        <f t="shared" si="3"/>
        <v>4803</v>
      </c>
      <c r="C20" s="59">
        <f t="shared" si="3"/>
        <v>1408</v>
      </c>
      <c r="D20" s="154">
        <f t="shared" si="0"/>
        <v>0.29315011451176348</v>
      </c>
      <c r="E20" s="168">
        <f>'表3-1'!G20</f>
        <v>2637</v>
      </c>
      <c r="F20" s="59">
        <f>'表3-3'!H20</f>
        <v>781</v>
      </c>
      <c r="G20" s="226">
        <f t="shared" si="1"/>
        <v>0.29616989002654531</v>
      </c>
      <c r="H20" s="168">
        <f>'表3-1'!I20</f>
        <v>2166</v>
      </c>
      <c r="I20" s="59">
        <f>'表3-3'!J20</f>
        <v>627</v>
      </c>
      <c r="J20" s="232">
        <f t="shared" si="2"/>
        <v>0.28947368421052633</v>
      </c>
    </row>
    <row r="21" spans="1:10" ht="18" customHeight="1">
      <c r="A21" s="19" t="s">
        <v>79</v>
      </c>
      <c r="B21" s="168">
        <f t="shared" si="3"/>
        <v>2797</v>
      </c>
      <c r="C21" s="59">
        <f t="shared" si="3"/>
        <v>695</v>
      </c>
      <c r="D21" s="199">
        <f t="shared" si="0"/>
        <v>0.24848051483732569</v>
      </c>
      <c r="E21" s="168">
        <f>'表3-1'!G21</f>
        <v>1493</v>
      </c>
      <c r="F21" s="59">
        <f>'表3-3'!H21</f>
        <v>383</v>
      </c>
      <c r="G21" s="212">
        <f t="shared" si="1"/>
        <v>0.25653047555257869</v>
      </c>
      <c r="H21" s="168">
        <f>'表3-1'!I21</f>
        <v>1304</v>
      </c>
      <c r="I21" s="59">
        <f>'表3-3'!J21</f>
        <v>312</v>
      </c>
      <c r="J21" s="233">
        <f t="shared" si="2"/>
        <v>0.2392638036809816</v>
      </c>
    </row>
    <row r="22" spans="1:10" ht="18" customHeight="1">
      <c r="A22" s="23" t="s">
        <v>87</v>
      </c>
      <c r="B22" s="173">
        <f t="shared" si="3"/>
        <v>4203</v>
      </c>
      <c r="C22" s="59">
        <f t="shared" si="3"/>
        <v>965</v>
      </c>
      <c r="D22" s="155">
        <f t="shared" si="0"/>
        <v>0.22959790625743517</v>
      </c>
      <c r="E22" s="173">
        <f>'表3-1'!G22</f>
        <v>2597</v>
      </c>
      <c r="F22" s="187">
        <f>'表3-3'!H22</f>
        <v>709</v>
      </c>
      <c r="G22" s="211">
        <f t="shared" si="1"/>
        <v>0.27300731613400075</v>
      </c>
      <c r="H22" s="173">
        <f>'表3-1'!I22</f>
        <v>1606</v>
      </c>
      <c r="I22" s="187">
        <f>'表3-3'!J22</f>
        <v>256</v>
      </c>
      <c r="J22" s="230">
        <f t="shared" si="2"/>
        <v>0.15940224159402241</v>
      </c>
    </row>
    <row r="23" spans="1:10" ht="18" customHeight="1">
      <c r="A23" s="16" t="s">
        <v>76</v>
      </c>
      <c r="B23" s="180">
        <f>SUM(B24)</f>
        <v>688</v>
      </c>
      <c r="C23" s="185">
        <f>SUM(C24)</f>
        <v>52</v>
      </c>
      <c r="D23" s="176">
        <f t="shared" si="0"/>
        <v>7.5581395348837205E-2</v>
      </c>
      <c r="E23" s="180">
        <f>SUM(E24)</f>
        <v>413</v>
      </c>
      <c r="F23" s="191">
        <f>SUM(F24)</f>
        <v>22</v>
      </c>
      <c r="G23" s="224">
        <f t="shared" si="1"/>
        <v>5.3268765133171914E-2</v>
      </c>
      <c r="H23" s="180">
        <f>SUM(H24)</f>
        <v>275</v>
      </c>
      <c r="I23" s="191">
        <f>SUM(I24)</f>
        <v>30</v>
      </c>
      <c r="J23" s="176">
        <f t="shared" si="2"/>
        <v>0.10909090909090909</v>
      </c>
    </row>
    <row r="24" spans="1:10" ht="18" customHeight="1">
      <c r="A24" s="22" t="s">
        <v>51</v>
      </c>
      <c r="B24" s="54">
        <f>E24+H24</f>
        <v>688</v>
      </c>
      <c r="C24" s="59">
        <f>F24+I24</f>
        <v>52</v>
      </c>
      <c r="D24" s="155">
        <f t="shared" si="0"/>
        <v>7.5581395348837205E-2</v>
      </c>
      <c r="E24" s="168">
        <f>'表3-1'!G24</f>
        <v>413</v>
      </c>
      <c r="F24" s="217">
        <f>'表3-3'!H24</f>
        <v>22</v>
      </c>
      <c r="G24" s="211">
        <f t="shared" si="1"/>
        <v>5.3268765133171914E-2</v>
      </c>
      <c r="H24" s="172">
        <f>'表3-1'!I24</f>
        <v>275</v>
      </c>
      <c r="I24" s="190">
        <f>'表3-3'!J24</f>
        <v>30</v>
      </c>
      <c r="J24" s="230">
        <f t="shared" si="2"/>
        <v>0.10909090909090909</v>
      </c>
    </row>
    <row r="25" spans="1:10" ht="18" customHeight="1">
      <c r="A25" s="16" t="s">
        <v>39</v>
      </c>
      <c r="B25" s="180">
        <f>SUM(B26)</f>
        <v>515</v>
      </c>
      <c r="C25" s="185">
        <f>SUM(C26)</f>
        <v>161</v>
      </c>
      <c r="D25" s="176">
        <f t="shared" si="0"/>
        <v>0.31262135922330098</v>
      </c>
      <c r="E25" s="180">
        <f>SUM(E26)</f>
        <v>375</v>
      </c>
      <c r="F25" s="191">
        <f>SUM(F26)</f>
        <v>125</v>
      </c>
      <c r="G25" s="224">
        <f t="shared" si="1"/>
        <v>0.33333333333333331</v>
      </c>
      <c r="H25" s="180">
        <f>SUM(H26)</f>
        <v>140</v>
      </c>
      <c r="I25" s="191">
        <f>SUM(I26)</f>
        <v>36</v>
      </c>
      <c r="J25" s="176">
        <f t="shared" si="2"/>
        <v>0.25714285714285712</v>
      </c>
    </row>
    <row r="26" spans="1:10" ht="18" customHeight="1">
      <c r="A26" s="22" t="s">
        <v>69</v>
      </c>
      <c r="B26" s="54">
        <f>E26+H26</f>
        <v>515</v>
      </c>
      <c r="C26" s="59">
        <f>F26+I26</f>
        <v>161</v>
      </c>
      <c r="D26" s="155">
        <f t="shared" si="0"/>
        <v>0.31262135922330098</v>
      </c>
      <c r="E26" s="168">
        <f>'表3-1'!G26</f>
        <v>375</v>
      </c>
      <c r="F26" s="217">
        <f>'表3-3'!H26</f>
        <v>125</v>
      </c>
      <c r="G26" s="211">
        <f t="shared" si="1"/>
        <v>0.33333333333333331</v>
      </c>
      <c r="H26" s="172">
        <f>'表3-1'!I26</f>
        <v>140</v>
      </c>
      <c r="I26" s="190">
        <f>'表3-3'!J26</f>
        <v>36</v>
      </c>
      <c r="J26" s="230">
        <f t="shared" si="2"/>
        <v>0.25714285714285712</v>
      </c>
    </row>
    <row r="27" spans="1:10" ht="18" customHeight="1">
      <c r="A27" s="16" t="s">
        <v>3</v>
      </c>
      <c r="B27" s="182">
        <f>SUM(B28:B30)</f>
        <v>3923</v>
      </c>
      <c r="C27" s="185">
        <f>SUM(C28:C30)</f>
        <v>1221</v>
      </c>
      <c r="D27" s="176">
        <f t="shared" si="0"/>
        <v>0.31124139689013508</v>
      </c>
      <c r="E27" s="182">
        <f>SUM(E28:E30)</f>
        <v>2232</v>
      </c>
      <c r="F27" s="185">
        <f>SUM(F28:F30)</f>
        <v>718</v>
      </c>
      <c r="G27" s="224">
        <f t="shared" si="1"/>
        <v>0.32168458781362008</v>
      </c>
      <c r="H27" s="182">
        <f>SUM(H28:H30)</f>
        <v>1691</v>
      </c>
      <c r="I27" s="185">
        <f>SUM(I28:I30)</f>
        <v>503</v>
      </c>
      <c r="J27" s="234">
        <f t="shared" si="2"/>
        <v>0.29745712596096985</v>
      </c>
    </row>
    <row r="28" spans="1:10" ht="18" customHeight="1">
      <c r="A28" s="18" t="s">
        <v>8</v>
      </c>
      <c r="B28" s="54">
        <f t="shared" ref="B28:C30" si="4">E28+H28</f>
        <v>525</v>
      </c>
      <c r="C28" s="59">
        <f t="shared" si="4"/>
        <v>184</v>
      </c>
      <c r="D28" s="195">
        <f t="shared" si="0"/>
        <v>0.3504761904761905</v>
      </c>
      <c r="E28" s="54">
        <f>'表3-1'!G28</f>
        <v>303</v>
      </c>
      <c r="F28" s="186">
        <f>'表3-3'!H28</f>
        <v>111</v>
      </c>
      <c r="G28" s="227">
        <f t="shared" si="1"/>
        <v>0.36633663366336633</v>
      </c>
      <c r="H28" s="54">
        <f>'表3-1'!I28</f>
        <v>222</v>
      </c>
      <c r="I28" s="186">
        <f>'表3-3'!J28</f>
        <v>73</v>
      </c>
      <c r="J28" s="235">
        <f t="shared" si="2"/>
        <v>0.32882882882882886</v>
      </c>
    </row>
    <row r="29" spans="1:10" ht="18" customHeight="1">
      <c r="A29" s="19" t="s">
        <v>2</v>
      </c>
      <c r="B29" s="168">
        <f t="shared" si="4"/>
        <v>2175</v>
      </c>
      <c r="C29" s="59">
        <f t="shared" si="4"/>
        <v>704</v>
      </c>
      <c r="D29" s="155">
        <f t="shared" si="0"/>
        <v>0.32367816091954021</v>
      </c>
      <c r="E29" s="168">
        <f>'表3-1'!G29</f>
        <v>1176</v>
      </c>
      <c r="F29" s="59">
        <f>'表3-3'!H29</f>
        <v>368</v>
      </c>
      <c r="G29" s="211">
        <f t="shared" si="1"/>
        <v>0.31292517006802723</v>
      </c>
      <c r="H29" s="168">
        <f>'表3-1'!I29</f>
        <v>999</v>
      </c>
      <c r="I29" s="59">
        <f>'表3-3'!J29</f>
        <v>336</v>
      </c>
      <c r="J29" s="230">
        <f t="shared" si="2"/>
        <v>0.33633633633633636</v>
      </c>
    </row>
    <row r="30" spans="1:10" ht="18" customHeight="1">
      <c r="A30" s="23" t="s">
        <v>85</v>
      </c>
      <c r="B30" s="173">
        <f t="shared" si="4"/>
        <v>1223</v>
      </c>
      <c r="C30" s="59">
        <f t="shared" si="4"/>
        <v>333</v>
      </c>
      <c r="D30" s="177">
        <f t="shared" si="0"/>
        <v>0.2722812755519215</v>
      </c>
      <c r="E30" s="168">
        <f>'表3-1'!G30</f>
        <v>753</v>
      </c>
      <c r="F30" s="187">
        <f>'表3-3'!H30</f>
        <v>239</v>
      </c>
      <c r="G30" s="228">
        <f t="shared" si="1"/>
        <v>0.31739707835325365</v>
      </c>
      <c r="H30" s="173">
        <f>'表3-1'!I30</f>
        <v>470</v>
      </c>
      <c r="I30" s="187">
        <f>'表3-3'!J30</f>
        <v>94</v>
      </c>
      <c r="J30" s="236">
        <f t="shared" si="2"/>
        <v>0.2</v>
      </c>
    </row>
    <row r="31" spans="1:10" ht="18" customHeight="1">
      <c r="A31" s="16" t="s">
        <v>67</v>
      </c>
      <c r="B31" s="180">
        <f>SUM(B32:B35)</f>
        <v>3458</v>
      </c>
      <c r="C31" s="188">
        <f>SUM(C32:C35)</f>
        <v>1232</v>
      </c>
      <c r="D31" s="176">
        <f t="shared" si="0"/>
        <v>0.35627530364372467</v>
      </c>
      <c r="E31" s="180">
        <f>SUM(E32:E35)</f>
        <v>1988</v>
      </c>
      <c r="F31" s="191">
        <f>SUM(F32:F35)</f>
        <v>762</v>
      </c>
      <c r="G31" s="224">
        <f t="shared" si="1"/>
        <v>0.38329979879275655</v>
      </c>
      <c r="H31" s="180">
        <f>SUM(H32:H35)</f>
        <v>1470</v>
      </c>
      <c r="I31" s="191">
        <f>SUM(I32:I35)</f>
        <v>470</v>
      </c>
      <c r="J31" s="176">
        <f t="shared" si="2"/>
        <v>0.31972789115646261</v>
      </c>
    </row>
    <row r="32" spans="1:10" ht="18" customHeight="1">
      <c r="A32" s="18" t="s">
        <v>58</v>
      </c>
      <c r="B32" s="54">
        <f t="shared" ref="B32:C35" si="5">E32+H32</f>
        <v>1672</v>
      </c>
      <c r="C32" s="186">
        <f t="shared" si="5"/>
        <v>602</v>
      </c>
      <c r="D32" s="195">
        <f t="shared" si="0"/>
        <v>0.36004784688995217</v>
      </c>
      <c r="E32" s="168">
        <f>'表3-1'!G32</f>
        <v>996</v>
      </c>
      <c r="F32" s="186">
        <f>'表3-3'!H32</f>
        <v>406</v>
      </c>
      <c r="G32" s="227">
        <f t="shared" si="1"/>
        <v>0.40763052208835343</v>
      </c>
      <c r="H32" s="54">
        <f>'表3-1'!I32</f>
        <v>676</v>
      </c>
      <c r="I32" s="186">
        <f>'表3-3'!J32</f>
        <v>196</v>
      </c>
      <c r="J32" s="235">
        <f t="shared" si="2"/>
        <v>0.28994082840236685</v>
      </c>
    </row>
    <row r="33" spans="1:13" ht="18" customHeight="1">
      <c r="A33" s="19" t="s">
        <v>80</v>
      </c>
      <c r="B33" s="168">
        <f t="shared" si="5"/>
        <v>1032</v>
      </c>
      <c r="C33" s="59">
        <f t="shared" si="5"/>
        <v>325</v>
      </c>
      <c r="D33" s="199">
        <f t="shared" si="0"/>
        <v>0.31492248062015504</v>
      </c>
      <c r="E33" s="168">
        <f>'表3-1'!G33</f>
        <v>619</v>
      </c>
      <c r="F33" s="59">
        <f>'表3-3'!H33</f>
        <v>232</v>
      </c>
      <c r="G33" s="212">
        <f t="shared" si="1"/>
        <v>0.37479806138933763</v>
      </c>
      <c r="H33" s="168">
        <f>'表3-1'!I33</f>
        <v>413</v>
      </c>
      <c r="I33" s="59">
        <f>'表3-3'!J33</f>
        <v>93</v>
      </c>
      <c r="J33" s="233">
        <f t="shared" si="2"/>
        <v>0.22518159806295399</v>
      </c>
    </row>
    <row r="34" spans="1:13" ht="18" customHeight="1">
      <c r="A34" s="19" t="s">
        <v>35</v>
      </c>
      <c r="B34" s="168">
        <f t="shared" si="5"/>
        <v>593</v>
      </c>
      <c r="C34" s="59">
        <f t="shared" si="5"/>
        <v>271</v>
      </c>
      <c r="D34" s="199">
        <f t="shared" si="0"/>
        <v>0.45699831365935917</v>
      </c>
      <c r="E34" s="168">
        <f>'表3-1'!G34</f>
        <v>299</v>
      </c>
      <c r="F34" s="59">
        <f>'表3-3'!H34</f>
        <v>103</v>
      </c>
      <c r="G34" s="212">
        <f t="shared" si="1"/>
        <v>0.34448160535117056</v>
      </c>
      <c r="H34" s="168">
        <f>'表3-1'!I34</f>
        <v>294</v>
      </c>
      <c r="I34" s="59">
        <f>'表3-3'!J34</f>
        <v>168</v>
      </c>
      <c r="J34" s="233">
        <f t="shared" si="2"/>
        <v>0.5714285714285714</v>
      </c>
    </row>
    <row r="35" spans="1:13" ht="18" customHeight="1">
      <c r="A35" s="23" t="s">
        <v>82</v>
      </c>
      <c r="B35" s="173">
        <f t="shared" si="5"/>
        <v>161</v>
      </c>
      <c r="C35" s="59">
        <f t="shared" si="5"/>
        <v>34</v>
      </c>
      <c r="D35" s="155">
        <f t="shared" si="0"/>
        <v>0.21118012422360249</v>
      </c>
      <c r="E35" s="168">
        <f>'表3-1'!G35</f>
        <v>74</v>
      </c>
      <c r="F35" s="187">
        <f>'表3-3'!H35</f>
        <v>21</v>
      </c>
      <c r="G35" s="211">
        <f t="shared" si="1"/>
        <v>0.28378378378378377</v>
      </c>
      <c r="H35" s="173">
        <f>'表3-1'!I35</f>
        <v>87</v>
      </c>
      <c r="I35" s="187">
        <f>'表3-3'!J35</f>
        <v>13</v>
      </c>
      <c r="J35" s="230">
        <f t="shared" si="2"/>
        <v>0.14942528735632185</v>
      </c>
    </row>
    <row r="36" spans="1:13" ht="18" customHeight="1">
      <c r="A36" s="16" t="s">
        <v>23</v>
      </c>
      <c r="B36" s="180">
        <f>SUM(B37)</f>
        <v>2246</v>
      </c>
      <c r="C36" s="185">
        <f>SUM(C37)</f>
        <v>613</v>
      </c>
      <c r="D36" s="176">
        <f t="shared" si="0"/>
        <v>0.27292965271593944</v>
      </c>
      <c r="E36" s="180">
        <f>SUM(E37)</f>
        <v>1198</v>
      </c>
      <c r="F36" s="191">
        <f>SUM(F37)</f>
        <v>308</v>
      </c>
      <c r="G36" s="224">
        <f t="shared" si="1"/>
        <v>0.2570951585976628</v>
      </c>
      <c r="H36" s="180">
        <f>SUM(H37)</f>
        <v>1048</v>
      </c>
      <c r="I36" s="191">
        <f>SUM(I37)</f>
        <v>305</v>
      </c>
      <c r="J36" s="176">
        <f t="shared" si="2"/>
        <v>0.29103053435114506</v>
      </c>
    </row>
    <row r="37" spans="1:13" ht="18" customHeight="1">
      <c r="A37" s="22" t="s">
        <v>83</v>
      </c>
      <c r="B37" s="54">
        <f>E37+H37</f>
        <v>2246</v>
      </c>
      <c r="C37" s="59">
        <f>F37+I37</f>
        <v>613</v>
      </c>
      <c r="D37" s="155">
        <f t="shared" si="0"/>
        <v>0.27292965271593944</v>
      </c>
      <c r="E37" s="168">
        <f>'表3-1'!G37</f>
        <v>1198</v>
      </c>
      <c r="F37" s="217">
        <f>'表3-3'!H37</f>
        <v>308</v>
      </c>
      <c r="G37" s="211">
        <f t="shared" si="1"/>
        <v>0.2570951585976628</v>
      </c>
      <c r="H37" s="172">
        <f>'表3-1'!I37</f>
        <v>1048</v>
      </c>
      <c r="I37" s="190">
        <f>'表3-3'!J37</f>
        <v>305</v>
      </c>
      <c r="J37" s="230">
        <f t="shared" si="2"/>
        <v>0.29103053435114506</v>
      </c>
    </row>
    <row r="38" spans="1:13" ht="18" customHeight="1">
      <c r="A38" s="16" t="s">
        <v>22</v>
      </c>
      <c r="B38" s="27">
        <f>SUM(B39:B40)</f>
        <v>1624</v>
      </c>
      <c r="C38" s="28">
        <f>SUM(C39:C40)</f>
        <v>430</v>
      </c>
      <c r="D38" s="176">
        <f t="shared" si="0"/>
        <v>0.26477832512315269</v>
      </c>
      <c r="E38" s="27">
        <f>SUM(E39:E40)</f>
        <v>807</v>
      </c>
      <c r="F38" s="28">
        <f>SUM(F39:F40)</f>
        <v>192</v>
      </c>
      <c r="G38" s="224">
        <f t="shared" si="1"/>
        <v>0.23791821561338289</v>
      </c>
      <c r="H38" s="27">
        <f>SUM(H39:H40)</f>
        <v>817</v>
      </c>
      <c r="I38" s="28">
        <f>SUM(I39:I40)</f>
        <v>238</v>
      </c>
      <c r="J38" s="234">
        <f t="shared" si="2"/>
        <v>0.29130966952264381</v>
      </c>
    </row>
    <row r="39" spans="1:13" ht="18" customHeight="1">
      <c r="A39" s="18" t="s">
        <v>48</v>
      </c>
      <c r="B39" s="54">
        <f>E39+H39</f>
        <v>1354</v>
      </c>
      <c r="C39" s="186">
        <f>F39+I39</f>
        <v>377</v>
      </c>
      <c r="D39" s="195">
        <f t="shared" si="0"/>
        <v>0.27843426883308714</v>
      </c>
      <c r="E39" s="54">
        <f>'表3-1'!G39</f>
        <v>682</v>
      </c>
      <c r="F39" s="186">
        <f>'表3-3'!H39</f>
        <v>175</v>
      </c>
      <c r="G39" s="227">
        <f t="shared" si="1"/>
        <v>0.25659824046920821</v>
      </c>
      <c r="H39" s="54">
        <f>'表3-1'!I39</f>
        <v>672</v>
      </c>
      <c r="I39" s="186">
        <f>'表3-3'!J39</f>
        <v>202</v>
      </c>
      <c r="J39" s="235">
        <f t="shared" si="2"/>
        <v>0.30059523809523808</v>
      </c>
    </row>
    <row r="40" spans="1:13" ht="18" customHeight="1">
      <c r="A40" s="23" t="s">
        <v>96</v>
      </c>
      <c r="B40" s="173">
        <f>E40+H40</f>
        <v>270</v>
      </c>
      <c r="C40" s="187">
        <f>F40+I40</f>
        <v>53</v>
      </c>
      <c r="D40" s="177">
        <f t="shared" si="0"/>
        <v>0.1962962962962963</v>
      </c>
      <c r="E40" s="173">
        <f>'表3-1'!G40</f>
        <v>125</v>
      </c>
      <c r="F40" s="187">
        <f>'表3-3'!H40</f>
        <v>17</v>
      </c>
      <c r="G40" s="228">
        <f t="shared" si="1"/>
        <v>0.13600000000000001</v>
      </c>
      <c r="H40" s="173">
        <f>'表3-1'!I40</f>
        <v>145</v>
      </c>
      <c r="I40" s="187">
        <f>'表3-3'!J40</f>
        <v>36</v>
      </c>
      <c r="J40" s="236">
        <f t="shared" si="2"/>
        <v>0.24827586206896551</v>
      </c>
    </row>
    <row r="41" spans="1:13" ht="18" customHeight="1">
      <c r="A41" s="250" t="s">
        <v>311</v>
      </c>
      <c r="B41" s="2"/>
      <c r="C41" s="2"/>
      <c r="D41" s="2"/>
      <c r="E41" s="2"/>
      <c r="F41" s="2"/>
      <c r="G41" s="2"/>
      <c r="H41" s="2"/>
      <c r="I41" s="2"/>
      <c r="J41" s="2"/>
      <c r="M41" s="2"/>
    </row>
    <row r="42" spans="1:13" ht="18" customHeight="1">
      <c r="B42" s="2"/>
      <c r="C42" s="2"/>
      <c r="D42" s="2"/>
      <c r="E42" s="2"/>
      <c r="F42" s="2"/>
      <c r="G42" s="2"/>
      <c r="H42" s="2"/>
      <c r="I42" s="2"/>
      <c r="J42" s="2"/>
      <c r="M42" s="2"/>
    </row>
    <row r="43" spans="1:13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M43" s="2"/>
    </row>
    <row r="44" spans="1:13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M44" s="2"/>
    </row>
    <row r="45" spans="1:13" ht="18" customHeight="1">
      <c r="A45" s="2"/>
      <c r="E45" s="2"/>
      <c r="F45" s="2"/>
      <c r="G45" s="2"/>
      <c r="H45" s="2"/>
      <c r="I45" s="2"/>
      <c r="J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13"/>
      <c r="L47" s="213"/>
      <c r="M47" s="2"/>
    </row>
    <row r="49" spans="1:1">
      <c r="A49" s="2"/>
    </row>
  </sheetData>
  <mergeCells count="5">
    <mergeCell ref="A1:J1"/>
    <mergeCell ref="E4:G4"/>
    <mergeCell ref="H4:J4"/>
    <mergeCell ref="A3:A6"/>
    <mergeCell ref="B3:D4"/>
  </mergeCells>
  <phoneticPr fontId="52"/>
  <printOptions horizontalCentered="1" verticalCentered="1"/>
  <pageMargins left="0.78740157480314965" right="0.27559055118110237" top="0.31496062992125984" bottom="0.31496062992125984" header="0.39370078740157483" footer="0.51181102362204722"/>
  <pageSetup paperSize="9" scale="93" pageOrder="overThenDown" orientation="portrait" r:id="rId1"/>
  <headerFooter scaleWithDoc="0">
    <oddHeader>&amp;L表3－4</oddHeader>
    <oddFooter>&amp;C１０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9"/>
  <sheetViews>
    <sheetView view="pageBreakPreview" topLeftCell="A39" zoomScaleSheetLayoutView="100" workbookViewId="0">
      <selection activeCell="A3" sqref="A3:A6"/>
    </sheetView>
  </sheetViews>
  <sheetFormatPr defaultColWidth="9" defaultRowHeight="12"/>
  <cols>
    <col min="1" max="1" width="12.90625" style="151" customWidth="1"/>
    <col min="2" max="2" width="9.36328125" style="151" customWidth="1"/>
    <col min="3" max="3" width="9.6328125" style="151" customWidth="1"/>
    <col min="4" max="4" width="9.453125" style="151" customWidth="1"/>
    <col min="5" max="5" width="9.36328125" style="151" customWidth="1"/>
    <col min="6" max="6" width="9.08984375" style="151" customWidth="1"/>
    <col min="7" max="7" width="9.6328125" style="151" customWidth="1"/>
    <col min="8" max="8" width="9.453125" style="151" customWidth="1"/>
    <col min="9" max="9" width="9.36328125" style="151" customWidth="1"/>
    <col min="10" max="10" width="9.7265625" style="151" customWidth="1"/>
    <col min="11" max="12" width="9" style="102" customWidth="1"/>
    <col min="13" max="13" width="9" style="151" customWidth="1"/>
    <col min="14" max="16384" width="9" style="151"/>
  </cols>
  <sheetData>
    <row r="1" spans="1:10" ht="31.5" customHeight="1">
      <c r="A1" s="684" t="str">
        <f>表紙!B24</f>
        <v>令和８年度市町村別高齢者世帯に占める要支援・要介護世帯数割合（圏域別）</v>
      </c>
      <c r="B1" s="672"/>
      <c r="C1" s="672"/>
      <c r="D1" s="672"/>
      <c r="E1" s="672"/>
      <c r="F1" s="672"/>
      <c r="G1" s="672"/>
      <c r="H1" s="672"/>
      <c r="I1" s="672"/>
      <c r="J1" s="672"/>
    </row>
    <row r="2" spans="1:10" ht="20.25" customHeight="1">
      <c r="A2" s="157"/>
      <c r="J2" s="72" t="str">
        <f>'表1-1'!J2</f>
        <v>令和８年７月１日現在</v>
      </c>
    </row>
    <row r="3" spans="1:10" ht="18" customHeight="1">
      <c r="A3" s="688" t="s">
        <v>32</v>
      </c>
      <c r="B3" s="691" t="s">
        <v>172</v>
      </c>
      <c r="C3" s="707"/>
      <c r="D3" s="707"/>
      <c r="E3" s="178"/>
      <c r="F3" s="178"/>
      <c r="G3" s="178"/>
      <c r="H3" s="178"/>
      <c r="I3" s="178"/>
      <c r="J3" s="196"/>
    </row>
    <row r="4" spans="1:10" ht="18" customHeight="1">
      <c r="A4" s="689"/>
      <c r="B4" s="708"/>
      <c r="C4" s="709"/>
      <c r="D4" s="709"/>
      <c r="E4" s="702" t="s">
        <v>171</v>
      </c>
      <c r="F4" s="703"/>
      <c r="G4" s="704"/>
      <c r="H4" s="705" t="s">
        <v>166</v>
      </c>
      <c r="I4" s="692"/>
      <c r="J4" s="706"/>
    </row>
    <row r="5" spans="1:10" ht="91.5" customHeight="1">
      <c r="A5" s="689"/>
      <c r="B5" s="179" t="s">
        <v>160</v>
      </c>
      <c r="C5" s="215" t="s">
        <v>236</v>
      </c>
      <c r="D5" s="221" t="s">
        <v>196</v>
      </c>
      <c r="E5" s="222" t="s">
        <v>34</v>
      </c>
      <c r="F5" s="216" t="s">
        <v>217</v>
      </c>
      <c r="G5" s="220" t="s">
        <v>196</v>
      </c>
      <c r="H5" s="164" t="s">
        <v>160</v>
      </c>
      <c r="I5" s="229" t="s">
        <v>236</v>
      </c>
      <c r="J5" s="220" t="s">
        <v>196</v>
      </c>
    </row>
    <row r="6" spans="1:10" ht="24">
      <c r="A6" s="690"/>
      <c r="B6" s="214" t="s">
        <v>195</v>
      </c>
      <c r="C6" s="189" t="s">
        <v>194</v>
      </c>
      <c r="D6" s="175" t="s">
        <v>197</v>
      </c>
      <c r="E6" s="223" t="s">
        <v>186</v>
      </c>
      <c r="F6" s="193" t="s">
        <v>12</v>
      </c>
      <c r="G6" s="193" t="s">
        <v>198</v>
      </c>
      <c r="H6" s="152" t="s">
        <v>179</v>
      </c>
      <c r="I6" s="189" t="s">
        <v>109</v>
      </c>
      <c r="J6" s="175" t="s">
        <v>199</v>
      </c>
    </row>
    <row r="7" spans="1:10" ht="18" customHeight="1">
      <c r="A7" s="16" t="s">
        <v>57</v>
      </c>
      <c r="B7" s="165">
        <f>SUM(B8,B12,B15,B20,B28,B31,B35,B37)</f>
        <v>143692</v>
      </c>
      <c r="C7" s="237">
        <f>SUM(C8,C12,C15,C20,C28,C31,C35,C37)</f>
        <v>39810</v>
      </c>
      <c r="D7" s="176">
        <f t="shared" ref="D7:D40" si="0">C7/B7</f>
        <v>0.27705091445591962</v>
      </c>
      <c r="E7" s="165">
        <f>SUM(E8,E12,E15,E20,E28,E31,E35,E37)</f>
        <v>82449</v>
      </c>
      <c r="F7" s="237">
        <f>SUM(F8,F12,F15,F20,F28,F31,F35,F37)</f>
        <v>25260</v>
      </c>
      <c r="G7" s="224">
        <f t="shared" ref="G7:G40" si="1">F7/E7</f>
        <v>0.30637121129425465</v>
      </c>
      <c r="H7" s="165">
        <f>SUM(H8,H12,H15,H20,H28,H31,H35,H37)</f>
        <v>61243</v>
      </c>
      <c r="I7" s="237">
        <f>SUM(I8,I12,I15,I20,I28,I31,I35,I37)</f>
        <v>14550</v>
      </c>
      <c r="J7" s="176">
        <f t="shared" ref="J7:J40" si="2">I7/H7</f>
        <v>0.23757817219927174</v>
      </c>
    </row>
    <row r="8" spans="1:10" ht="18" customHeight="1">
      <c r="A8" s="17" t="s">
        <v>28</v>
      </c>
      <c r="B8" s="27">
        <f>SUM(B9:B11)</f>
        <v>13492</v>
      </c>
      <c r="C8" s="28">
        <f>SUM(C9:C11)</f>
        <v>2927</v>
      </c>
      <c r="D8" s="176">
        <f t="shared" si="0"/>
        <v>0.21694337385117107</v>
      </c>
      <c r="E8" s="27">
        <f>SUM(E9:E11)</f>
        <v>6963</v>
      </c>
      <c r="F8" s="32">
        <f>SUM(F9:F11)</f>
        <v>1484</v>
      </c>
      <c r="G8" s="224">
        <f t="shared" si="1"/>
        <v>0.21312652592273446</v>
      </c>
      <c r="H8" s="27">
        <f>SUM(H9:H11)</f>
        <v>6529</v>
      </c>
      <c r="I8" s="28">
        <f>SUM(I9:I11)</f>
        <v>1443</v>
      </c>
      <c r="J8" s="176">
        <f t="shared" si="2"/>
        <v>0.22101393781589829</v>
      </c>
    </row>
    <row r="9" spans="1:10" ht="18" customHeight="1">
      <c r="A9" s="19" t="s">
        <v>65</v>
      </c>
      <c r="B9" s="168">
        <f>'表3-2'!C9</f>
        <v>9234</v>
      </c>
      <c r="C9" s="59">
        <f>F9+I9</f>
        <v>2292</v>
      </c>
      <c r="D9" s="154">
        <f t="shared" si="0"/>
        <v>0.24821312540610785</v>
      </c>
      <c r="E9" s="181">
        <f>'表3-2'!G9</f>
        <v>4571</v>
      </c>
      <c r="F9" s="218">
        <f>'表3-3'!H13</f>
        <v>1201</v>
      </c>
      <c r="G9" s="226">
        <f t="shared" si="1"/>
        <v>0.26274338219208049</v>
      </c>
      <c r="H9" s="239">
        <f>'表3-3'!I13</f>
        <v>4663</v>
      </c>
      <c r="I9" s="217">
        <f>'表3-3'!J13</f>
        <v>1091</v>
      </c>
      <c r="J9" s="195">
        <f t="shared" si="2"/>
        <v>0.23396954750160839</v>
      </c>
    </row>
    <row r="10" spans="1:10" ht="18" customHeight="1">
      <c r="A10" s="19" t="s">
        <v>75</v>
      </c>
      <c r="B10" s="168">
        <f>'表3-2'!C10</f>
        <v>3570</v>
      </c>
      <c r="C10" s="59">
        <f>F10+I10</f>
        <v>583</v>
      </c>
      <c r="D10" s="154">
        <f t="shared" si="0"/>
        <v>0.16330532212885154</v>
      </c>
      <c r="E10" s="181">
        <f>'表3-2'!G10</f>
        <v>1979</v>
      </c>
      <c r="F10" s="218">
        <f>'表3-3'!H16</f>
        <v>261</v>
      </c>
      <c r="G10" s="226">
        <f t="shared" si="1"/>
        <v>0.13188479029813036</v>
      </c>
      <c r="H10" s="240">
        <f>'表3-3'!I16</f>
        <v>1591</v>
      </c>
      <c r="I10" s="218">
        <f>'表3-3'!J16</f>
        <v>322</v>
      </c>
      <c r="J10" s="154">
        <f t="shared" si="2"/>
        <v>0.20238843494657449</v>
      </c>
    </row>
    <row r="11" spans="1:10" ht="18" customHeight="1">
      <c r="A11" s="21" t="s">
        <v>51</v>
      </c>
      <c r="B11" s="168">
        <f>'表3-2'!C11</f>
        <v>688</v>
      </c>
      <c r="C11" s="59">
        <f>F11+I11</f>
        <v>52</v>
      </c>
      <c r="D11" s="155">
        <f t="shared" si="0"/>
        <v>7.5581395348837205E-2</v>
      </c>
      <c r="E11" s="181">
        <f>'表3-2'!G11</f>
        <v>413</v>
      </c>
      <c r="F11" s="218">
        <f>'表3-3'!H24</f>
        <v>22</v>
      </c>
      <c r="G11" s="211">
        <f t="shared" si="1"/>
        <v>5.3268765133171914E-2</v>
      </c>
      <c r="H11" s="241">
        <f>'表3-3'!I24</f>
        <v>275</v>
      </c>
      <c r="I11" s="219">
        <f>'表3-3'!J24</f>
        <v>30</v>
      </c>
      <c r="J11" s="242">
        <f t="shared" si="2"/>
        <v>0.10909090909090909</v>
      </c>
    </row>
    <row r="12" spans="1:10" ht="18" customHeight="1">
      <c r="A12" s="17" t="s">
        <v>38</v>
      </c>
      <c r="B12" s="27">
        <f>SUM(B13:B14)</f>
        <v>5318</v>
      </c>
      <c r="C12" s="32">
        <f>SUM(C13:C14)</f>
        <v>1569</v>
      </c>
      <c r="D12" s="176">
        <f t="shared" si="0"/>
        <v>0.29503572771718689</v>
      </c>
      <c r="E12" s="27">
        <f>SUM(E13:E14)</f>
        <v>3012</v>
      </c>
      <c r="F12" s="32">
        <f>SUM(F13:F14)</f>
        <v>906</v>
      </c>
      <c r="G12" s="224">
        <f t="shared" si="1"/>
        <v>0.30079681274900399</v>
      </c>
      <c r="H12" s="27">
        <f>SUM(H13:H14)</f>
        <v>2306</v>
      </c>
      <c r="I12" s="589">
        <f>SUM(I13:I14)</f>
        <v>663</v>
      </c>
      <c r="J12" s="176">
        <f t="shared" si="2"/>
        <v>0.28751084128360799</v>
      </c>
    </row>
    <row r="13" spans="1:10" ht="18" customHeight="1">
      <c r="A13" s="79" t="s">
        <v>47</v>
      </c>
      <c r="B13" s="168">
        <f>'表3-2'!C13</f>
        <v>4803</v>
      </c>
      <c r="C13" s="59">
        <f>F13+I13</f>
        <v>1408</v>
      </c>
      <c r="D13" s="199">
        <f t="shared" si="0"/>
        <v>0.29315011451176348</v>
      </c>
      <c r="E13" s="181">
        <f>'表3-2'!G13</f>
        <v>2637</v>
      </c>
      <c r="F13" s="218">
        <f>'表3-3'!H20</f>
        <v>781</v>
      </c>
      <c r="G13" s="212">
        <f t="shared" si="1"/>
        <v>0.29616989002654531</v>
      </c>
      <c r="H13" s="168">
        <f>'表3-3'!I20</f>
        <v>2166</v>
      </c>
      <c r="I13" s="181">
        <f>'表3-3'!J20</f>
        <v>627</v>
      </c>
      <c r="J13" s="233">
        <f t="shared" si="2"/>
        <v>0.28947368421052633</v>
      </c>
    </row>
    <row r="14" spans="1:10" ht="18" customHeight="1">
      <c r="A14" s="21" t="s">
        <v>69</v>
      </c>
      <c r="B14" s="168">
        <f>'表3-2'!C14</f>
        <v>515</v>
      </c>
      <c r="C14" s="59">
        <f>F14+I14</f>
        <v>161</v>
      </c>
      <c r="D14" s="155">
        <f t="shared" si="0"/>
        <v>0.31262135922330098</v>
      </c>
      <c r="E14" s="181">
        <f>'表3-2'!G14</f>
        <v>375</v>
      </c>
      <c r="F14" s="218">
        <f>'表3-3'!H26</f>
        <v>125</v>
      </c>
      <c r="G14" s="211">
        <f t="shared" si="1"/>
        <v>0.33333333333333331</v>
      </c>
      <c r="H14" s="168">
        <f>'表3-3'!I26</f>
        <v>140</v>
      </c>
      <c r="I14" s="181">
        <f>'表3-3'!J26</f>
        <v>36</v>
      </c>
      <c r="J14" s="230">
        <f t="shared" si="2"/>
        <v>0.25714285714285712</v>
      </c>
    </row>
    <row r="15" spans="1:10" ht="18" customHeight="1">
      <c r="A15" s="17" t="s">
        <v>215</v>
      </c>
      <c r="B15" s="27">
        <f>SUM(B16:B19)</f>
        <v>12088</v>
      </c>
      <c r="C15" s="32">
        <f>SUM(C16:C19)</f>
        <v>3448</v>
      </c>
      <c r="D15" s="176">
        <f t="shared" si="0"/>
        <v>0.28524156187954997</v>
      </c>
      <c r="E15" s="27">
        <f>SUM(E16:E19)</f>
        <v>7167</v>
      </c>
      <c r="F15" s="32">
        <f>SUM(F16:F19)</f>
        <v>2311</v>
      </c>
      <c r="G15" s="224">
        <f t="shared" si="1"/>
        <v>0.32245011859913492</v>
      </c>
      <c r="H15" s="27">
        <f>SUM(H16:H19)</f>
        <v>4921</v>
      </c>
      <c r="I15" s="32">
        <f>SUM(I16:I19)</f>
        <v>1137</v>
      </c>
      <c r="J15" s="176">
        <f t="shared" si="2"/>
        <v>0.2310505994716521</v>
      </c>
    </row>
    <row r="16" spans="1:10" ht="18" customHeight="1">
      <c r="A16" s="79" t="s">
        <v>63</v>
      </c>
      <c r="B16" s="168">
        <f>'表3-2'!C16</f>
        <v>8165</v>
      </c>
      <c r="C16" s="59">
        <f>F16+I16</f>
        <v>2227</v>
      </c>
      <c r="D16" s="199">
        <f t="shared" si="0"/>
        <v>0.27274954072259644</v>
      </c>
      <c r="E16" s="181">
        <f>'表3-2'!G16</f>
        <v>4935</v>
      </c>
      <c r="F16" s="218">
        <f>'表3-3'!H11</f>
        <v>1593</v>
      </c>
      <c r="G16" s="212">
        <f t="shared" si="1"/>
        <v>0.32279635258358663</v>
      </c>
      <c r="H16" s="168">
        <f>'表3-3'!I11</f>
        <v>3230</v>
      </c>
      <c r="I16" s="181">
        <f>'表3-3'!J11</f>
        <v>634</v>
      </c>
      <c r="J16" s="233">
        <f t="shared" si="2"/>
        <v>0.19628482972136224</v>
      </c>
    </row>
    <row r="17" spans="1:13" ht="18" customHeight="1">
      <c r="A17" s="79" t="s">
        <v>8</v>
      </c>
      <c r="B17" s="168">
        <f>'表3-2'!C17</f>
        <v>525</v>
      </c>
      <c r="C17" s="59">
        <f>F17+I17</f>
        <v>184</v>
      </c>
      <c r="D17" s="199">
        <f t="shared" si="0"/>
        <v>0.3504761904761905</v>
      </c>
      <c r="E17" s="181">
        <f>'表3-2'!G17</f>
        <v>303</v>
      </c>
      <c r="F17" s="218">
        <f>'表3-3'!H28</f>
        <v>111</v>
      </c>
      <c r="G17" s="212">
        <f t="shared" si="1"/>
        <v>0.36633663366336633</v>
      </c>
      <c r="H17" s="168">
        <f>'表3-3'!I28</f>
        <v>222</v>
      </c>
      <c r="I17" s="181">
        <f>'表3-3'!J28</f>
        <v>73</v>
      </c>
      <c r="J17" s="233">
        <f t="shared" si="2"/>
        <v>0.32882882882882886</v>
      </c>
    </row>
    <row r="18" spans="1:13" ht="18" customHeight="1">
      <c r="A18" s="19" t="s">
        <v>2</v>
      </c>
      <c r="B18" s="168">
        <f>'表3-2'!C18</f>
        <v>2175</v>
      </c>
      <c r="C18" s="59">
        <f>F18+I18</f>
        <v>704</v>
      </c>
      <c r="D18" s="155">
        <f t="shared" si="0"/>
        <v>0.32367816091954021</v>
      </c>
      <c r="E18" s="181">
        <f>'表3-2'!G18</f>
        <v>1176</v>
      </c>
      <c r="F18" s="218">
        <f>'表3-3'!H29</f>
        <v>368</v>
      </c>
      <c r="G18" s="211">
        <f t="shared" si="1"/>
        <v>0.31292517006802723</v>
      </c>
      <c r="H18" s="168">
        <f>'表3-3'!I29</f>
        <v>999</v>
      </c>
      <c r="I18" s="181">
        <f>'表3-3'!J29</f>
        <v>336</v>
      </c>
      <c r="J18" s="230">
        <f t="shared" si="2"/>
        <v>0.33633633633633636</v>
      </c>
    </row>
    <row r="19" spans="1:13" ht="18" customHeight="1">
      <c r="A19" s="23" t="s">
        <v>85</v>
      </c>
      <c r="B19" s="168">
        <f>'表3-2'!C19</f>
        <v>1223</v>
      </c>
      <c r="C19" s="59">
        <f>F19+I19</f>
        <v>333</v>
      </c>
      <c r="D19" s="177">
        <f t="shared" si="0"/>
        <v>0.2722812755519215</v>
      </c>
      <c r="E19" s="181">
        <f>'表3-2'!G19</f>
        <v>753</v>
      </c>
      <c r="F19" s="218">
        <f>'表3-3'!H30</f>
        <v>239</v>
      </c>
      <c r="G19" s="228">
        <f t="shared" si="1"/>
        <v>0.31739707835325365</v>
      </c>
      <c r="H19" s="168">
        <f>'表3-3'!I30</f>
        <v>470</v>
      </c>
      <c r="I19" s="181">
        <f>'表3-3'!J30</f>
        <v>94</v>
      </c>
      <c r="J19" s="236">
        <f t="shared" si="2"/>
        <v>0.2</v>
      </c>
    </row>
    <row r="20" spans="1:13" ht="18" customHeight="1">
      <c r="A20" s="16" t="s">
        <v>216</v>
      </c>
      <c r="B20" s="27">
        <f>SUM(B21:B27)</f>
        <v>62662</v>
      </c>
      <c r="C20" s="32">
        <f>SUM(C21:C27)</f>
        <v>18038</v>
      </c>
      <c r="D20" s="176">
        <f t="shared" si="0"/>
        <v>0.28786186205355718</v>
      </c>
      <c r="E20" s="27">
        <f>SUM(E21:E27)</f>
        <v>36864</v>
      </c>
      <c r="F20" s="32">
        <f>SUM(F21:F27)</f>
        <v>12192</v>
      </c>
      <c r="G20" s="224">
        <f t="shared" si="1"/>
        <v>0.33072916666666669</v>
      </c>
      <c r="H20" s="27">
        <f>SUM(H21:H27)</f>
        <v>25798</v>
      </c>
      <c r="I20" s="32">
        <f>SUM(I21:I27)</f>
        <v>5846</v>
      </c>
      <c r="J20" s="176">
        <f t="shared" si="2"/>
        <v>0.22660671369873633</v>
      </c>
    </row>
    <row r="21" spans="1:13" ht="18" customHeight="1">
      <c r="A21" s="18" t="s">
        <v>84</v>
      </c>
      <c r="B21" s="168">
        <f>'表3-2'!C21</f>
        <v>49894</v>
      </c>
      <c r="C21" s="59">
        <f t="shared" ref="C21:C27" si="3">F21+I21</f>
        <v>14453</v>
      </c>
      <c r="D21" s="195">
        <f t="shared" si="0"/>
        <v>0.28967410911131597</v>
      </c>
      <c r="E21" s="181">
        <f>'表3-2'!G21</f>
        <v>29734</v>
      </c>
      <c r="F21" s="218">
        <f>'表3-3'!H10</f>
        <v>9926</v>
      </c>
      <c r="G21" s="227">
        <f t="shared" si="1"/>
        <v>0.3338265958162373</v>
      </c>
      <c r="H21" s="168">
        <f>'表3-3'!I10</f>
        <v>20160</v>
      </c>
      <c r="I21" s="181">
        <f>'表3-3'!J10</f>
        <v>4527</v>
      </c>
      <c r="J21" s="230">
        <f t="shared" si="2"/>
        <v>0.22455357142857144</v>
      </c>
    </row>
    <row r="22" spans="1:13" ht="18" customHeight="1">
      <c r="A22" s="19" t="s">
        <v>71</v>
      </c>
      <c r="B22" s="168">
        <f>'表3-2'!C22</f>
        <v>4351</v>
      </c>
      <c r="C22" s="59">
        <f t="shared" si="3"/>
        <v>1067</v>
      </c>
      <c r="D22" s="155">
        <f t="shared" si="0"/>
        <v>0.24523098138358998</v>
      </c>
      <c r="E22" s="181">
        <f>'表3-2'!G22</f>
        <v>2240</v>
      </c>
      <c r="F22" s="218">
        <f>'表3-3'!H14</f>
        <v>686</v>
      </c>
      <c r="G22" s="211">
        <f t="shared" si="1"/>
        <v>0.30625000000000002</v>
      </c>
      <c r="H22" s="168">
        <f>'表3-3'!I14</f>
        <v>2111</v>
      </c>
      <c r="I22" s="181">
        <f>'表3-3'!J14</f>
        <v>381</v>
      </c>
      <c r="J22" s="154">
        <f t="shared" si="2"/>
        <v>0.18048318332543817</v>
      </c>
    </row>
    <row r="23" spans="1:13" ht="18" customHeight="1">
      <c r="A23" s="19" t="s">
        <v>10</v>
      </c>
      <c r="B23" s="168">
        <f>'表3-2'!C23</f>
        <v>4959</v>
      </c>
      <c r="C23" s="59">
        <f t="shared" si="3"/>
        <v>1286</v>
      </c>
      <c r="D23" s="154">
        <f t="shared" si="0"/>
        <v>0.25932647711232104</v>
      </c>
      <c r="E23" s="181">
        <f>'表3-2'!G23</f>
        <v>2902</v>
      </c>
      <c r="F23" s="218">
        <f>'表3-3'!H18</f>
        <v>818</v>
      </c>
      <c r="G23" s="226">
        <f t="shared" si="1"/>
        <v>0.28187456926257753</v>
      </c>
      <c r="H23" s="168">
        <f>'表3-3'!I18</f>
        <v>2057</v>
      </c>
      <c r="I23" s="181">
        <f>'表3-3'!J18</f>
        <v>468</v>
      </c>
      <c r="J23" s="232">
        <f t="shared" si="2"/>
        <v>0.22751579970831307</v>
      </c>
    </row>
    <row r="24" spans="1:13" ht="18" customHeight="1">
      <c r="A24" s="79" t="s">
        <v>58</v>
      </c>
      <c r="B24" s="168">
        <f>'表3-2'!C24</f>
        <v>1672</v>
      </c>
      <c r="C24" s="59">
        <f t="shared" si="3"/>
        <v>602</v>
      </c>
      <c r="D24" s="199">
        <f t="shared" si="0"/>
        <v>0.36004784688995217</v>
      </c>
      <c r="E24" s="181">
        <f>'表3-2'!G24</f>
        <v>996</v>
      </c>
      <c r="F24" s="218">
        <f>'表3-3'!H32</f>
        <v>406</v>
      </c>
      <c r="G24" s="212">
        <f t="shared" si="1"/>
        <v>0.40763052208835343</v>
      </c>
      <c r="H24" s="168">
        <f>'表3-3'!I32</f>
        <v>676</v>
      </c>
      <c r="I24" s="181">
        <f>'表3-3'!J32</f>
        <v>196</v>
      </c>
      <c r="J24" s="233">
        <f t="shared" si="2"/>
        <v>0.28994082840236685</v>
      </c>
    </row>
    <row r="25" spans="1:13" ht="18" customHeight="1">
      <c r="A25" s="19" t="s">
        <v>80</v>
      </c>
      <c r="B25" s="168">
        <f>'表3-2'!C25</f>
        <v>1032</v>
      </c>
      <c r="C25" s="59">
        <f t="shared" si="3"/>
        <v>325</v>
      </c>
      <c r="D25" s="199">
        <f t="shared" si="0"/>
        <v>0.31492248062015504</v>
      </c>
      <c r="E25" s="181">
        <f>'表3-2'!G25</f>
        <v>619</v>
      </c>
      <c r="F25" s="218">
        <f>'表3-3'!H33</f>
        <v>232</v>
      </c>
      <c r="G25" s="212">
        <f t="shared" si="1"/>
        <v>0.37479806138933763</v>
      </c>
      <c r="H25" s="168">
        <f>'表3-3'!I33</f>
        <v>413</v>
      </c>
      <c r="I25" s="181">
        <f>'表3-3'!J33</f>
        <v>93</v>
      </c>
      <c r="J25" s="233">
        <f t="shared" si="2"/>
        <v>0.22518159806295399</v>
      </c>
    </row>
    <row r="26" spans="1:13" ht="18" customHeight="1">
      <c r="A26" s="19" t="s">
        <v>35</v>
      </c>
      <c r="B26" s="168">
        <f>'表3-2'!C26</f>
        <v>593</v>
      </c>
      <c r="C26" s="59">
        <f t="shared" si="3"/>
        <v>271</v>
      </c>
      <c r="D26" s="199">
        <f t="shared" si="0"/>
        <v>0.45699831365935917</v>
      </c>
      <c r="E26" s="181">
        <f>'表3-2'!G26</f>
        <v>299</v>
      </c>
      <c r="F26" s="218">
        <f>'表3-3'!H34</f>
        <v>103</v>
      </c>
      <c r="G26" s="212">
        <f t="shared" si="1"/>
        <v>0.34448160535117056</v>
      </c>
      <c r="H26" s="168">
        <f>'表3-3'!I34</f>
        <v>294</v>
      </c>
      <c r="I26" s="181">
        <f>'表3-3'!J34</f>
        <v>168</v>
      </c>
      <c r="J26" s="233">
        <f t="shared" si="2"/>
        <v>0.5714285714285714</v>
      </c>
    </row>
    <row r="27" spans="1:13" ht="18" customHeight="1">
      <c r="A27" s="23" t="s">
        <v>82</v>
      </c>
      <c r="B27" s="168">
        <f>'表3-2'!C27</f>
        <v>161</v>
      </c>
      <c r="C27" s="59">
        <f t="shared" si="3"/>
        <v>34</v>
      </c>
      <c r="D27" s="155">
        <f t="shared" si="0"/>
        <v>0.21118012422360249</v>
      </c>
      <c r="E27" s="181">
        <f>'表3-2'!G27</f>
        <v>74</v>
      </c>
      <c r="F27" s="218">
        <f>'表3-3'!H35</f>
        <v>21</v>
      </c>
      <c r="G27" s="211">
        <f t="shared" si="1"/>
        <v>0.28378378378378377</v>
      </c>
      <c r="H27" s="168">
        <f>'表3-3'!I35</f>
        <v>87</v>
      </c>
      <c r="I27" s="181">
        <f>'表3-3'!J35</f>
        <v>13</v>
      </c>
      <c r="J27" s="230">
        <f t="shared" si="2"/>
        <v>0.14942528735632185</v>
      </c>
    </row>
    <row r="28" spans="1:13" s="102" customFormat="1" ht="24" customHeight="1">
      <c r="A28" s="80" t="s">
        <v>214</v>
      </c>
      <c r="B28" s="27">
        <f>SUM(B29:B30)</f>
        <v>13306</v>
      </c>
      <c r="C28" s="32">
        <f>SUM(C29:C30)</f>
        <v>3840</v>
      </c>
      <c r="D28" s="176">
        <f t="shared" si="0"/>
        <v>0.28859161280625284</v>
      </c>
      <c r="E28" s="27">
        <f>SUM(E29:E30)</f>
        <v>7488</v>
      </c>
      <c r="F28" s="32">
        <f>SUM(F29:F30)</f>
        <v>2441</v>
      </c>
      <c r="G28" s="224">
        <f t="shared" si="1"/>
        <v>0.32598824786324787</v>
      </c>
      <c r="H28" s="27">
        <f>SUM(H29:H30)</f>
        <v>5818</v>
      </c>
      <c r="I28" s="32">
        <f>SUM(I29:I30)</f>
        <v>1399</v>
      </c>
      <c r="J28" s="176">
        <f t="shared" si="2"/>
        <v>0.24046063939498108</v>
      </c>
      <c r="M28" s="151"/>
    </row>
    <row r="29" spans="1:13" s="102" customFormat="1" ht="18" customHeight="1">
      <c r="A29" s="79" t="s">
        <v>74</v>
      </c>
      <c r="B29" s="168">
        <f>'表3-2'!C29</f>
        <v>10509</v>
      </c>
      <c r="C29" s="59">
        <f>F29+I29</f>
        <v>3145</v>
      </c>
      <c r="D29" s="199">
        <f t="shared" si="0"/>
        <v>0.29926729469978114</v>
      </c>
      <c r="E29" s="181">
        <f>'表3-2'!G29</f>
        <v>5995</v>
      </c>
      <c r="F29" s="218">
        <f>'表3-3'!H17</f>
        <v>2058</v>
      </c>
      <c r="G29" s="212">
        <f t="shared" si="1"/>
        <v>0.34328607172643871</v>
      </c>
      <c r="H29" s="168">
        <f>'表3-3'!I17</f>
        <v>4514</v>
      </c>
      <c r="I29" s="181">
        <f>'表3-3'!J17</f>
        <v>1087</v>
      </c>
      <c r="J29" s="233">
        <f t="shared" si="2"/>
        <v>0.24080638015064246</v>
      </c>
      <c r="M29" s="151"/>
    </row>
    <row r="30" spans="1:13" ht="18" customHeight="1">
      <c r="A30" s="23" t="s">
        <v>79</v>
      </c>
      <c r="B30" s="168">
        <f>'表3-2'!C30</f>
        <v>2797</v>
      </c>
      <c r="C30" s="59">
        <f>F30+I30</f>
        <v>695</v>
      </c>
      <c r="D30" s="199">
        <f t="shared" si="0"/>
        <v>0.24848051483732569</v>
      </c>
      <c r="E30" s="181">
        <f>'表3-2'!G30</f>
        <v>1493</v>
      </c>
      <c r="F30" s="218">
        <f>'表3-3'!H21</f>
        <v>383</v>
      </c>
      <c r="G30" s="212">
        <f t="shared" si="1"/>
        <v>0.25653047555257869</v>
      </c>
      <c r="H30" s="168">
        <f>'表3-3'!I21</f>
        <v>1304</v>
      </c>
      <c r="I30" s="181">
        <f>'表3-3'!J21</f>
        <v>312</v>
      </c>
      <c r="J30" s="233">
        <f t="shared" si="2"/>
        <v>0.2392638036809816</v>
      </c>
    </row>
    <row r="31" spans="1:13" ht="18" customHeight="1">
      <c r="A31" s="200" t="s">
        <v>213</v>
      </c>
      <c r="B31" s="27">
        <f>SUM(B32:B34)</f>
        <v>17515</v>
      </c>
      <c r="C31" s="32">
        <f>SUM(C32:C34)</f>
        <v>4814</v>
      </c>
      <c r="D31" s="176">
        <f t="shared" si="0"/>
        <v>0.27485012846131884</v>
      </c>
      <c r="E31" s="27">
        <f>SUM(E32:E34)</f>
        <v>10272</v>
      </c>
      <c r="F31" s="32">
        <f>SUM(F32:F34)</f>
        <v>2938</v>
      </c>
      <c r="G31" s="224">
        <f t="shared" si="1"/>
        <v>0.2860202492211838</v>
      </c>
      <c r="H31" s="27">
        <f>SUM(H32:H34)</f>
        <v>7243</v>
      </c>
      <c r="I31" s="32">
        <f>SUM(I32:I34)</f>
        <v>1876</v>
      </c>
      <c r="J31" s="234">
        <f t="shared" si="2"/>
        <v>0.25900869805329285</v>
      </c>
    </row>
    <row r="32" spans="1:13" ht="18" customHeight="1">
      <c r="A32" s="79" t="s">
        <v>95</v>
      </c>
      <c r="B32" s="168">
        <f>'表3-2'!C32</f>
        <v>11066</v>
      </c>
      <c r="C32" s="59">
        <f>F32+I32</f>
        <v>3236</v>
      </c>
      <c r="D32" s="199">
        <f t="shared" si="0"/>
        <v>0.2924272546538948</v>
      </c>
      <c r="E32" s="181">
        <f>'表3-2'!G32</f>
        <v>6477</v>
      </c>
      <c r="F32" s="218">
        <f>'表3-3'!H19</f>
        <v>1921</v>
      </c>
      <c r="G32" s="212">
        <f t="shared" si="1"/>
        <v>0.29658792650918636</v>
      </c>
      <c r="H32" s="168">
        <f>'表3-3'!I19</f>
        <v>4589</v>
      </c>
      <c r="I32" s="181">
        <f>'表3-3'!J19</f>
        <v>1315</v>
      </c>
      <c r="J32" s="195">
        <f t="shared" si="2"/>
        <v>0.28655480496840269</v>
      </c>
    </row>
    <row r="33" spans="1:13" ht="18" customHeight="1">
      <c r="A33" s="19" t="s">
        <v>87</v>
      </c>
      <c r="B33" s="168">
        <f>'表3-2'!C33</f>
        <v>4203</v>
      </c>
      <c r="C33" s="59">
        <f>F33+I33</f>
        <v>965</v>
      </c>
      <c r="D33" s="199">
        <f t="shared" si="0"/>
        <v>0.22959790625743517</v>
      </c>
      <c r="E33" s="181">
        <f>'表3-2'!G33</f>
        <v>2597</v>
      </c>
      <c r="F33" s="218">
        <f>'表3-3'!H22</f>
        <v>709</v>
      </c>
      <c r="G33" s="212">
        <f t="shared" si="1"/>
        <v>0.27300731613400075</v>
      </c>
      <c r="H33" s="168">
        <f>'表3-3'!I22</f>
        <v>1606</v>
      </c>
      <c r="I33" s="181">
        <f>'表3-3'!J22</f>
        <v>256</v>
      </c>
      <c r="J33" s="154">
        <f t="shared" si="2"/>
        <v>0.15940224159402241</v>
      </c>
    </row>
    <row r="34" spans="1:13" ht="18" customHeight="1">
      <c r="A34" s="21" t="s">
        <v>83</v>
      </c>
      <c r="B34" s="168">
        <f>'表3-2'!C34</f>
        <v>2246</v>
      </c>
      <c r="C34" s="59">
        <f>F34+I34</f>
        <v>613</v>
      </c>
      <c r="D34" s="155">
        <f t="shared" si="0"/>
        <v>0.27292965271593944</v>
      </c>
      <c r="E34" s="181">
        <f>'表3-2'!G34</f>
        <v>1198</v>
      </c>
      <c r="F34" s="218">
        <f>'表3-3'!H37</f>
        <v>308</v>
      </c>
      <c r="G34" s="211">
        <f t="shared" si="1"/>
        <v>0.2570951585976628</v>
      </c>
      <c r="H34" s="168">
        <f>'表3-3'!I37</f>
        <v>1048</v>
      </c>
      <c r="I34" s="181">
        <f>'表3-3'!J37</f>
        <v>305</v>
      </c>
      <c r="J34" s="230">
        <f t="shared" si="2"/>
        <v>0.29103053435114506</v>
      </c>
    </row>
    <row r="35" spans="1:13" ht="18" customHeight="1">
      <c r="A35" s="17" t="s">
        <v>212</v>
      </c>
      <c r="B35" s="180">
        <f>SUM(B36)</f>
        <v>11369</v>
      </c>
      <c r="C35" s="238">
        <f>SUM(C36)</f>
        <v>3065</v>
      </c>
      <c r="D35" s="176">
        <f t="shared" si="0"/>
        <v>0.26959275222095169</v>
      </c>
      <c r="E35" s="180">
        <f>SUM(E36)</f>
        <v>6173</v>
      </c>
      <c r="F35" s="238">
        <f>SUM(F36)</f>
        <v>1701</v>
      </c>
      <c r="G35" s="224">
        <f t="shared" si="1"/>
        <v>0.27555483557427507</v>
      </c>
      <c r="H35" s="180">
        <f>SUM(H36)</f>
        <v>5196</v>
      </c>
      <c r="I35" s="185">
        <f>SUM(I36)</f>
        <v>1364</v>
      </c>
      <c r="J35" s="176">
        <f t="shared" si="2"/>
        <v>0.26250962278675904</v>
      </c>
    </row>
    <row r="36" spans="1:13" ht="18" customHeight="1">
      <c r="A36" s="22" t="s">
        <v>4</v>
      </c>
      <c r="B36" s="168">
        <f>'表3-2'!C36</f>
        <v>11369</v>
      </c>
      <c r="C36" s="59">
        <f>F36+I36</f>
        <v>3065</v>
      </c>
      <c r="D36" s="156">
        <f t="shared" si="0"/>
        <v>0.26959275222095169</v>
      </c>
      <c r="E36" s="181">
        <f>'表3-2'!G36</f>
        <v>6173</v>
      </c>
      <c r="F36" s="218">
        <f>'表3-3'!H12</f>
        <v>1701</v>
      </c>
      <c r="G36" s="225">
        <f t="shared" si="1"/>
        <v>0.27555483557427507</v>
      </c>
      <c r="H36" s="168">
        <f>'表3-3'!I12</f>
        <v>5196</v>
      </c>
      <c r="I36" s="181">
        <f>'表3-3'!J12</f>
        <v>1364</v>
      </c>
      <c r="J36" s="231">
        <f t="shared" si="2"/>
        <v>0.26250962278675904</v>
      </c>
    </row>
    <row r="37" spans="1:13" ht="18" customHeight="1">
      <c r="A37" s="200" t="s">
        <v>211</v>
      </c>
      <c r="B37" s="27">
        <f>SUM(B38:B40)</f>
        <v>7942</v>
      </c>
      <c r="C37" s="32">
        <f>SUM(C38:C40)</f>
        <v>2109</v>
      </c>
      <c r="D37" s="176">
        <f t="shared" si="0"/>
        <v>0.26555023923444976</v>
      </c>
      <c r="E37" s="27">
        <f>SUM(E38:E40)</f>
        <v>4510</v>
      </c>
      <c r="F37" s="32">
        <f>SUM(F38:F40)</f>
        <v>1287</v>
      </c>
      <c r="G37" s="224">
        <f t="shared" si="1"/>
        <v>0.28536585365853656</v>
      </c>
      <c r="H37" s="27">
        <f>SUM(H38:H40)</f>
        <v>3432</v>
      </c>
      <c r="I37" s="32">
        <f>SUM(I38:I40)</f>
        <v>822</v>
      </c>
      <c r="J37" s="234">
        <f t="shared" si="2"/>
        <v>0.2395104895104895</v>
      </c>
    </row>
    <row r="38" spans="1:13" ht="18" customHeight="1">
      <c r="A38" s="79" t="s">
        <v>72</v>
      </c>
      <c r="B38" s="168">
        <f>'表3-2'!C38</f>
        <v>6318</v>
      </c>
      <c r="C38" s="59">
        <f>F38+I38</f>
        <v>1679</v>
      </c>
      <c r="D38" s="199">
        <f t="shared" si="0"/>
        <v>0.26574865463754355</v>
      </c>
      <c r="E38" s="181">
        <f>'表3-2'!G38</f>
        <v>3703</v>
      </c>
      <c r="F38" s="218">
        <f>'表3-3'!H15</f>
        <v>1095</v>
      </c>
      <c r="G38" s="212">
        <f t="shared" si="1"/>
        <v>0.29570618417499323</v>
      </c>
      <c r="H38" s="168">
        <f>'表3-3'!I15</f>
        <v>2615</v>
      </c>
      <c r="I38" s="181">
        <f>'表3-3'!J15</f>
        <v>584</v>
      </c>
      <c r="J38" s="233">
        <f t="shared" si="2"/>
        <v>0.22332695984703632</v>
      </c>
    </row>
    <row r="39" spans="1:13" ht="18" customHeight="1">
      <c r="A39" s="79" t="s">
        <v>48</v>
      </c>
      <c r="B39" s="168">
        <f>'表3-2'!C39</f>
        <v>1354</v>
      </c>
      <c r="C39" s="59">
        <f>F39+I39</f>
        <v>377</v>
      </c>
      <c r="D39" s="199">
        <f t="shared" si="0"/>
        <v>0.27843426883308714</v>
      </c>
      <c r="E39" s="181">
        <f>'表3-2'!G39</f>
        <v>682</v>
      </c>
      <c r="F39" s="218">
        <f>'表3-3'!H39</f>
        <v>175</v>
      </c>
      <c r="G39" s="212">
        <f t="shared" si="1"/>
        <v>0.25659824046920821</v>
      </c>
      <c r="H39" s="168">
        <f>'表3-3'!I39</f>
        <v>672</v>
      </c>
      <c r="I39" s="181">
        <f>'表3-3'!J39</f>
        <v>202</v>
      </c>
      <c r="J39" s="233">
        <f t="shared" si="2"/>
        <v>0.30059523809523808</v>
      </c>
    </row>
    <row r="40" spans="1:13" ht="18" customHeight="1">
      <c r="A40" s="23" t="s">
        <v>96</v>
      </c>
      <c r="B40" s="173">
        <f>'表3-2'!C40</f>
        <v>270</v>
      </c>
      <c r="C40" s="187">
        <f>F40+I40</f>
        <v>53</v>
      </c>
      <c r="D40" s="177">
        <f t="shared" si="0"/>
        <v>0.1962962962962963</v>
      </c>
      <c r="E40" s="173">
        <f>'表3-2'!G40</f>
        <v>125</v>
      </c>
      <c r="F40" s="187">
        <f>'表3-3'!H40</f>
        <v>17</v>
      </c>
      <c r="G40" s="228">
        <f t="shared" si="1"/>
        <v>0.13600000000000001</v>
      </c>
      <c r="H40" s="173">
        <f>'表3-3'!I40</f>
        <v>145</v>
      </c>
      <c r="I40" s="187">
        <f>'表3-3'!J40</f>
        <v>36</v>
      </c>
      <c r="J40" s="236">
        <f t="shared" si="2"/>
        <v>0.24827586206896551</v>
      </c>
    </row>
    <row r="41" spans="1:13" ht="18" customHeight="1">
      <c r="A41" s="250" t="s">
        <v>311</v>
      </c>
      <c r="B41" s="2"/>
      <c r="C41" s="2"/>
      <c r="D41" s="2"/>
      <c r="E41" s="2"/>
      <c r="F41" s="2"/>
      <c r="G41" s="2"/>
      <c r="H41" s="2"/>
      <c r="I41" s="2"/>
      <c r="J41" s="2"/>
      <c r="M41" s="2"/>
    </row>
    <row r="42" spans="1:13" ht="18" customHeight="1">
      <c r="A42" s="250"/>
      <c r="B42" s="2"/>
      <c r="C42" s="2"/>
      <c r="D42" s="2"/>
      <c r="E42" s="2"/>
      <c r="F42" s="2"/>
      <c r="G42" s="2"/>
      <c r="H42" s="2"/>
      <c r="I42" s="2"/>
      <c r="J42" s="2"/>
      <c r="M42" s="2"/>
    </row>
    <row r="43" spans="1:13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M43" s="2"/>
    </row>
    <row r="44" spans="1:13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M44" s="2"/>
    </row>
    <row r="45" spans="1:13" ht="18" customHeight="1">
      <c r="A45" s="2"/>
      <c r="E45" s="2"/>
      <c r="F45" s="2"/>
      <c r="G45" s="2"/>
      <c r="H45" s="2"/>
      <c r="I45" s="2"/>
      <c r="J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13"/>
      <c r="L47" s="213"/>
      <c r="M47" s="2"/>
    </row>
    <row r="49" spans="1:1">
      <c r="A49" s="2"/>
    </row>
  </sheetData>
  <mergeCells count="5">
    <mergeCell ref="A1:J1"/>
    <mergeCell ref="E4:G4"/>
    <mergeCell ref="H4:J4"/>
    <mergeCell ref="A3:A6"/>
    <mergeCell ref="B3:D4"/>
  </mergeCells>
  <phoneticPr fontId="52"/>
  <printOptions horizontalCentered="1" verticalCentered="1"/>
  <pageMargins left="0.78740157480314965" right="0.27559055118110237" top="0.31496062992125984" bottom="0.31496062992125984" header="0.39370078740157483" footer="0.51181102362204722"/>
  <pageSetup paperSize="9" scale="95" pageOrder="overThenDown" orientation="portrait" r:id="rId1"/>
  <headerFooter alignWithMargins="0">
    <oddHeader>&amp;L表3－5</oddHeader>
    <oddFooter>&amp;C１１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  <pageSetUpPr fitToPage="1"/>
  </sheetPr>
  <dimension ref="A1:I45"/>
  <sheetViews>
    <sheetView view="pageBreakPreview" topLeftCell="A14" zoomScale="120" zoomScaleNormal="120" zoomScaleSheetLayoutView="120" workbookViewId="0">
      <selection activeCell="A6" sqref="A6"/>
    </sheetView>
  </sheetViews>
  <sheetFormatPr defaultColWidth="9" defaultRowHeight="12"/>
  <cols>
    <col min="1" max="1" width="14.6328125" style="526" customWidth="1"/>
    <col min="2" max="7" width="16.6328125" style="526" customWidth="1"/>
    <col min="8" max="8" width="9" style="526" customWidth="1"/>
    <col min="9" max="16384" width="9" style="526"/>
  </cols>
  <sheetData>
    <row r="1" spans="1:9" ht="23.25" customHeight="1">
      <c r="A1" s="710" t="str">
        <f>表紙!B27</f>
        <v>令和８年度高齢者世帯数・高齢者世帯割合の前年度比較</v>
      </c>
      <c r="B1" s="641"/>
      <c r="C1" s="641"/>
      <c r="D1" s="641"/>
      <c r="E1" s="641"/>
      <c r="F1" s="641"/>
      <c r="G1" s="641"/>
      <c r="I1" s="564"/>
    </row>
    <row r="2" spans="1:9" ht="16.5" customHeight="1"/>
    <row r="3" spans="1:9" ht="24.75" customHeight="1">
      <c r="A3" s="526" t="s">
        <v>161</v>
      </c>
      <c r="G3" s="380" t="s">
        <v>262</v>
      </c>
    </row>
    <row r="4" spans="1:9" ht="30" customHeight="1">
      <c r="A4" s="713" t="s">
        <v>105</v>
      </c>
      <c r="B4" s="654" t="s">
        <v>222</v>
      </c>
      <c r="C4" s="711" t="s">
        <v>0</v>
      </c>
      <c r="D4" s="712"/>
      <c r="E4" s="711" t="s">
        <v>139</v>
      </c>
      <c r="F4" s="642"/>
      <c r="G4" s="643"/>
    </row>
    <row r="5" spans="1:9" ht="30" customHeight="1">
      <c r="A5" s="714"/>
      <c r="B5" s="656"/>
      <c r="C5" s="381" t="s">
        <v>223</v>
      </c>
      <c r="D5" s="565" t="s">
        <v>145</v>
      </c>
      <c r="E5" s="381" t="s">
        <v>224</v>
      </c>
      <c r="F5" s="565" t="s">
        <v>157</v>
      </c>
      <c r="G5" s="566" t="s">
        <v>230</v>
      </c>
    </row>
    <row r="6" spans="1:9" ht="27.75" customHeight="1">
      <c r="A6" s="567" t="s">
        <v>277</v>
      </c>
      <c r="B6" s="568">
        <v>382779</v>
      </c>
      <c r="C6" s="568">
        <v>142800</v>
      </c>
      <c r="D6" s="569">
        <v>0.37306121809190157</v>
      </c>
      <c r="E6" s="568">
        <v>81201</v>
      </c>
      <c r="F6" s="569">
        <v>0.2121354619767542</v>
      </c>
      <c r="G6" s="570">
        <v>0.56863445378151256</v>
      </c>
    </row>
    <row r="7" spans="1:9" ht="27.75" customHeight="1">
      <c r="A7" s="567" t="s">
        <v>302</v>
      </c>
      <c r="B7" s="568">
        <v>380446</v>
      </c>
      <c r="C7" s="568">
        <f>'表3-1'!C7</f>
        <v>143692</v>
      </c>
      <c r="D7" s="569">
        <f>C7/B7</f>
        <v>0.37769354915020792</v>
      </c>
      <c r="E7" s="568">
        <f>'表3-1'!G7</f>
        <v>82449</v>
      </c>
      <c r="F7" s="569">
        <f>E7/B7</f>
        <v>0.21671669566771631</v>
      </c>
      <c r="G7" s="570">
        <f>E7/C7</f>
        <v>0.57378977256910613</v>
      </c>
    </row>
    <row r="8" spans="1:9" ht="27.75" customHeight="1">
      <c r="A8" s="571" t="s">
        <v>110</v>
      </c>
      <c r="B8" s="398">
        <f>B7-B6</f>
        <v>-2333</v>
      </c>
      <c r="C8" s="398">
        <f>C7-C6</f>
        <v>892</v>
      </c>
      <c r="D8" s="572" t="s">
        <v>310</v>
      </c>
      <c r="E8" s="398">
        <f>E7-E6</f>
        <v>1248</v>
      </c>
      <c r="F8" s="572" t="s">
        <v>310</v>
      </c>
      <c r="G8" s="573" t="s">
        <v>310</v>
      </c>
    </row>
    <row r="10" spans="1:9" ht="24" customHeight="1">
      <c r="A10" s="526" t="s">
        <v>200</v>
      </c>
    </row>
    <row r="11" spans="1:9" ht="26.25" customHeight="1">
      <c r="A11" s="648" t="s">
        <v>201</v>
      </c>
      <c r="B11" s="649"/>
      <c r="C11" s="654" t="s">
        <v>225</v>
      </c>
      <c r="D11" s="715" t="s">
        <v>226</v>
      </c>
      <c r="E11" s="711" t="s">
        <v>36</v>
      </c>
      <c r="F11" s="642"/>
      <c r="G11" s="643"/>
    </row>
    <row r="12" spans="1:9" ht="26.25" customHeight="1">
      <c r="A12" s="652"/>
      <c r="B12" s="653"/>
      <c r="C12" s="656"/>
      <c r="D12" s="656"/>
      <c r="E12" s="381" t="s">
        <v>227</v>
      </c>
      <c r="F12" s="565" t="s">
        <v>78</v>
      </c>
      <c r="G12" s="566" t="s">
        <v>60</v>
      </c>
    </row>
    <row r="13" spans="1:9" ht="26.25" customHeight="1">
      <c r="A13" s="637" t="s">
        <v>305</v>
      </c>
      <c r="B13" s="574" t="s">
        <v>111</v>
      </c>
      <c r="C13" s="388">
        <v>417286</v>
      </c>
      <c r="D13" s="386">
        <v>148867</v>
      </c>
      <c r="E13" s="388">
        <v>25770</v>
      </c>
      <c r="F13" s="575">
        <v>6.1756205576031786E-2</v>
      </c>
      <c r="G13" s="576">
        <v>0.1731075389441582</v>
      </c>
    </row>
    <row r="14" spans="1:9" ht="26.25" customHeight="1">
      <c r="A14" s="638"/>
      <c r="B14" s="577" t="s">
        <v>202</v>
      </c>
      <c r="C14" s="392">
        <v>464706</v>
      </c>
      <c r="D14" s="578">
        <v>206425</v>
      </c>
      <c r="E14" s="392">
        <v>55431</v>
      </c>
      <c r="F14" s="579">
        <v>0.11928186853623582</v>
      </c>
      <c r="G14" s="580">
        <v>0.26852852125469301</v>
      </c>
    </row>
    <row r="15" spans="1:9" ht="26.25" customHeight="1">
      <c r="A15" s="639"/>
      <c r="B15" s="581" t="s">
        <v>204</v>
      </c>
      <c r="C15" s="392">
        <f>SUM(C13:C14)</f>
        <v>881992</v>
      </c>
      <c r="D15" s="392">
        <f>SUM(D13:D14)</f>
        <v>355292</v>
      </c>
      <c r="E15" s="392">
        <f>SUM(E13:E14)</f>
        <v>81201</v>
      </c>
      <c r="F15" s="582">
        <f t="shared" ref="F15:F18" si="0">E15/C15</f>
        <v>9.2065460911210081E-2</v>
      </c>
      <c r="G15" s="570">
        <f t="shared" ref="G15:G18" si="1">E15/D15</f>
        <v>0.22854722312914447</v>
      </c>
    </row>
    <row r="16" spans="1:9" ht="26.25" customHeight="1">
      <c r="A16" s="640" t="s">
        <v>302</v>
      </c>
      <c r="B16" s="574" t="s">
        <v>111</v>
      </c>
      <c r="C16" s="388">
        <f>'表1-1'!B6</f>
        <v>409365</v>
      </c>
      <c r="D16" s="386">
        <f>'表1-1'!E6</f>
        <v>148437</v>
      </c>
      <c r="E16" s="388">
        <f>'表3-1'!E7</f>
        <v>26717</v>
      </c>
      <c r="F16" s="387">
        <f t="shared" si="0"/>
        <v>6.5264495010565138E-2</v>
      </c>
      <c r="G16" s="389">
        <f t="shared" si="1"/>
        <v>0.17998881680443554</v>
      </c>
    </row>
    <row r="17" spans="1:7" ht="26.25" customHeight="1">
      <c r="A17" s="638"/>
      <c r="B17" s="577" t="s">
        <v>202</v>
      </c>
      <c r="C17" s="392">
        <f>'表1-1'!C6</f>
        <v>455388</v>
      </c>
      <c r="D17" s="392">
        <f>'表1-1'!F6</f>
        <v>204839</v>
      </c>
      <c r="E17" s="392">
        <f>'表3-1'!F7</f>
        <v>55732</v>
      </c>
      <c r="F17" s="393">
        <f t="shared" si="0"/>
        <v>0.12238354985199434</v>
      </c>
      <c r="G17" s="570">
        <f t="shared" si="1"/>
        <v>0.27207709469388153</v>
      </c>
    </row>
    <row r="18" spans="1:7" ht="26.25" customHeight="1">
      <c r="A18" s="638"/>
      <c r="B18" s="581" t="s">
        <v>204</v>
      </c>
      <c r="C18" s="392">
        <f>SUM(C16:C17)</f>
        <v>864753</v>
      </c>
      <c r="D18" s="392">
        <f>SUM(D16:D17)</f>
        <v>353276</v>
      </c>
      <c r="E18" s="392">
        <f>SUM(E16:E17)</f>
        <v>82449</v>
      </c>
      <c r="F18" s="454">
        <f t="shared" si="0"/>
        <v>9.5343988398999477E-2</v>
      </c>
      <c r="G18" s="570">
        <f t="shared" si="1"/>
        <v>0.2333840962873221</v>
      </c>
    </row>
    <row r="19" spans="1:7" ht="26.25" customHeight="1">
      <c r="A19" s="639"/>
      <c r="B19" s="583" t="s">
        <v>110</v>
      </c>
      <c r="C19" s="398">
        <f>C18-C15</f>
        <v>-17239</v>
      </c>
      <c r="D19" s="398">
        <f>D18-D15</f>
        <v>-2016</v>
      </c>
      <c r="E19" s="398">
        <f>E18-E15</f>
        <v>1248</v>
      </c>
      <c r="F19" s="572" t="s">
        <v>282</v>
      </c>
      <c r="G19" s="573" t="s">
        <v>283</v>
      </c>
    </row>
    <row r="20" spans="1:7" ht="17.25" customHeight="1">
      <c r="A20" s="403"/>
      <c r="B20" s="584"/>
      <c r="C20" s="390"/>
      <c r="D20" s="585"/>
      <c r="E20" s="390"/>
      <c r="F20" s="586"/>
      <c r="G20" s="587"/>
    </row>
    <row r="21" spans="1:7" ht="19.5" customHeight="1">
      <c r="B21" s="402" t="s">
        <v>260</v>
      </c>
    </row>
    <row r="22" spans="1:7" ht="19.5" customHeight="1">
      <c r="B22" s="402" t="s">
        <v>259</v>
      </c>
    </row>
    <row r="23" spans="1:7">
      <c r="B23" s="402"/>
      <c r="C23" s="402"/>
      <c r="D23" s="402"/>
      <c r="E23" s="402"/>
      <c r="F23" s="402"/>
      <c r="G23" s="402"/>
    </row>
    <row r="45" spans="6:6">
      <c r="F45" s="588"/>
    </row>
  </sheetData>
  <mergeCells count="11">
    <mergeCell ref="A13:A15"/>
    <mergeCell ref="A16:A19"/>
    <mergeCell ref="A1:G1"/>
    <mergeCell ref="C4:D4"/>
    <mergeCell ref="E4:G4"/>
    <mergeCell ref="E11:G11"/>
    <mergeCell ref="A4:A5"/>
    <mergeCell ref="B4:B5"/>
    <mergeCell ref="A11:B12"/>
    <mergeCell ref="C11:C12"/>
    <mergeCell ref="D11:D12"/>
  </mergeCells>
  <phoneticPr fontId="54"/>
  <printOptions horizontalCentered="1" verticalCentered="1"/>
  <pageMargins left="0.78740157480314965" right="0.27559055118110237" top="0.31496062992125984" bottom="0.31496062992125984" header="0.39370078740157483" footer="0.51181102362204722"/>
  <pageSetup paperSize="9" pageOrder="overThenDown" orientation="landscape" r:id="rId1"/>
  <headerFooter alignWithMargins="0">
    <oddHeader>&amp;L表4－1</oddHeader>
    <oddFooter>&amp;C１２</oddFooter>
  </headerFooter>
  <colBreaks count="1" manualBreakCount="1">
    <brk id="7" max="27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4"/>
  <sheetViews>
    <sheetView workbookViewId="0">
      <selection activeCell="B12" sqref="B12"/>
    </sheetView>
  </sheetViews>
  <sheetFormatPr defaultColWidth="9" defaultRowHeight="13"/>
  <cols>
    <col min="1" max="1" width="9" style="243" customWidth="1"/>
    <col min="2" max="2" width="9.36328125" style="243" customWidth="1"/>
    <col min="3" max="5" width="9" style="243" customWidth="1"/>
    <col min="6" max="7" width="9.26953125" style="243" bestFit="1" customWidth="1"/>
    <col min="8" max="8" width="9" style="243" customWidth="1"/>
    <col min="9" max="16384" width="9" style="243"/>
  </cols>
  <sheetData>
    <row r="1" spans="1:9">
      <c r="A1" s="243" t="s">
        <v>25</v>
      </c>
    </row>
    <row r="2" spans="1:9" ht="39">
      <c r="B2" s="245" t="s">
        <v>62</v>
      </c>
      <c r="C2" s="245" t="s">
        <v>92</v>
      </c>
      <c r="D2" s="243" t="s">
        <v>77</v>
      </c>
      <c r="E2" s="243" t="s">
        <v>90</v>
      </c>
      <c r="F2" s="243" t="s">
        <v>54</v>
      </c>
      <c r="G2" s="243" t="s">
        <v>88</v>
      </c>
      <c r="H2" s="243" t="s">
        <v>77</v>
      </c>
      <c r="I2" s="243" t="s">
        <v>90</v>
      </c>
    </row>
    <row r="3" spans="1:9">
      <c r="A3" s="244" t="s">
        <v>26</v>
      </c>
      <c r="B3" s="243">
        <f t="shared" ref="B3:E12" si="0">F3/1000</f>
        <v>1134.0360000000001</v>
      </c>
      <c r="C3" s="243">
        <f t="shared" si="0"/>
        <v>1121.3</v>
      </c>
      <c r="D3" s="243">
        <f t="shared" si="0"/>
        <v>394.911</v>
      </c>
      <c r="E3" s="243">
        <f t="shared" si="0"/>
        <v>395.822</v>
      </c>
      <c r="F3" s="243">
        <v>1134036</v>
      </c>
      <c r="G3" s="243">
        <v>1121300</v>
      </c>
      <c r="H3" s="243">
        <v>394911</v>
      </c>
      <c r="I3" s="243">
        <v>395822</v>
      </c>
    </row>
    <row r="4" spans="1:9">
      <c r="A4" s="244" t="s">
        <v>30</v>
      </c>
      <c r="B4" s="243">
        <f t="shared" si="0"/>
        <v>1133.394</v>
      </c>
      <c r="C4" s="243">
        <f t="shared" si="0"/>
        <v>1120.7819999999999</v>
      </c>
      <c r="D4" s="243">
        <f t="shared" si="0"/>
        <v>394.98399999999998</v>
      </c>
      <c r="E4" s="243">
        <f t="shared" si="0"/>
        <v>395.99900000000002</v>
      </c>
      <c r="F4" s="243">
        <v>1133394</v>
      </c>
      <c r="G4" s="243">
        <v>1120782</v>
      </c>
      <c r="H4" s="243">
        <v>394984</v>
      </c>
      <c r="I4" s="243">
        <v>395999</v>
      </c>
    </row>
    <row r="5" spans="1:9">
      <c r="A5" s="244" t="s">
        <v>33</v>
      </c>
      <c r="B5" s="243">
        <f t="shared" si="0"/>
        <v>1132.692</v>
      </c>
      <c r="C5" s="243">
        <f t="shared" si="0"/>
        <v>1119.971</v>
      </c>
      <c r="D5" s="243">
        <f t="shared" si="0"/>
        <v>394.99</v>
      </c>
      <c r="E5" s="243">
        <f t="shared" si="0"/>
        <v>395.971</v>
      </c>
      <c r="F5" s="243">
        <v>1132692</v>
      </c>
      <c r="G5" s="243">
        <v>1119971</v>
      </c>
      <c r="H5" s="243">
        <v>394990</v>
      </c>
      <c r="I5" s="243">
        <v>395971</v>
      </c>
    </row>
    <row r="6" spans="1:9">
      <c r="A6" s="244" t="s">
        <v>1</v>
      </c>
      <c r="B6" s="243">
        <f t="shared" si="0"/>
        <v>1132.0820000000001</v>
      </c>
      <c r="C6" s="243">
        <f t="shared" si="0"/>
        <v>1119.231</v>
      </c>
      <c r="D6" s="243">
        <f t="shared" si="0"/>
        <v>395.09100000000001</v>
      </c>
      <c r="E6" s="243">
        <f t="shared" si="0"/>
        <v>395.95299999999997</v>
      </c>
      <c r="F6" s="243">
        <v>1132082</v>
      </c>
      <c r="G6" s="243">
        <v>1119231</v>
      </c>
      <c r="H6" s="243">
        <v>395091</v>
      </c>
      <c r="I6" s="243">
        <v>395953</v>
      </c>
    </row>
    <row r="7" spans="1:9">
      <c r="A7" s="244" t="s">
        <v>5</v>
      </c>
      <c r="B7" s="243">
        <f t="shared" si="0"/>
        <v>1131.096</v>
      </c>
      <c r="C7" s="243">
        <f t="shared" si="0"/>
        <v>1118.1780000000001</v>
      </c>
      <c r="D7" s="243">
        <f t="shared" si="0"/>
        <v>395.01600000000002</v>
      </c>
      <c r="E7" s="243">
        <f t="shared" si="0"/>
        <v>395.79899999999998</v>
      </c>
      <c r="F7" s="243">
        <v>1131096</v>
      </c>
      <c r="G7" s="243">
        <v>1118178</v>
      </c>
      <c r="H7" s="243">
        <v>395016</v>
      </c>
      <c r="I7" s="243">
        <v>395799</v>
      </c>
    </row>
    <row r="8" spans="1:9">
      <c r="A8" s="244" t="s">
        <v>11</v>
      </c>
      <c r="B8" s="243">
        <f t="shared" si="0"/>
        <v>1130.3019999999999</v>
      </c>
      <c r="C8" s="243">
        <f t="shared" si="0"/>
        <v>1117.0989999999999</v>
      </c>
      <c r="D8" s="243">
        <f t="shared" si="0"/>
        <v>394.88900000000001</v>
      </c>
      <c r="E8" s="243">
        <f t="shared" si="0"/>
        <v>395.70299999999997</v>
      </c>
      <c r="F8" s="243">
        <v>1130302</v>
      </c>
      <c r="G8" s="243">
        <v>1117099</v>
      </c>
      <c r="H8" s="243">
        <v>394889</v>
      </c>
      <c r="I8" s="243">
        <v>395703</v>
      </c>
    </row>
    <row r="9" spans="1:9">
      <c r="A9" s="244" t="s">
        <v>17</v>
      </c>
      <c r="B9" s="243">
        <f t="shared" si="0"/>
        <v>1125.222</v>
      </c>
      <c r="C9" s="243">
        <f t="shared" si="0"/>
        <v>1112.1880000000001</v>
      </c>
      <c r="D9" s="243">
        <f t="shared" si="0"/>
        <v>393.90499999999997</v>
      </c>
      <c r="E9" s="243">
        <f t="shared" si="0"/>
        <v>394.95699999999999</v>
      </c>
      <c r="F9" s="243">
        <v>1125222</v>
      </c>
      <c r="G9" s="243">
        <v>1112188</v>
      </c>
      <c r="H9" s="243">
        <v>393905</v>
      </c>
      <c r="I9" s="243">
        <v>394957</v>
      </c>
    </row>
    <row r="10" spans="1:9">
      <c r="A10" s="244" t="s">
        <v>20</v>
      </c>
      <c r="B10" s="243">
        <f t="shared" si="0"/>
        <v>1124.7470000000001</v>
      </c>
      <c r="C10" s="243">
        <f t="shared" si="0"/>
        <v>1111.652</v>
      </c>
      <c r="D10" s="243">
        <f t="shared" si="0"/>
        <v>395.50799999999998</v>
      </c>
      <c r="E10" s="243">
        <f t="shared" si="0"/>
        <v>396.40499999999997</v>
      </c>
      <c r="F10" s="243">
        <v>1124747</v>
      </c>
      <c r="G10" s="243">
        <v>1111652</v>
      </c>
      <c r="H10" s="243">
        <v>395508</v>
      </c>
      <c r="I10" s="243">
        <v>396405</v>
      </c>
    </row>
    <row r="11" spans="1:9">
      <c r="A11" s="244" t="s">
        <v>24</v>
      </c>
      <c r="B11" s="243">
        <f t="shared" si="0"/>
        <v>1123.98</v>
      </c>
      <c r="C11" s="243">
        <f t="shared" si="0"/>
        <v>1110.9380000000001</v>
      </c>
      <c r="D11" s="243">
        <f t="shared" si="0"/>
        <v>395.63499999999999</v>
      </c>
      <c r="E11" s="243">
        <f t="shared" si="0"/>
        <v>396.536</v>
      </c>
      <c r="F11" s="243">
        <v>1123980</v>
      </c>
      <c r="G11" s="243">
        <v>1110938</v>
      </c>
      <c r="H11" s="243">
        <v>395635</v>
      </c>
      <c r="I11" s="243">
        <v>396536</v>
      </c>
    </row>
    <row r="12" spans="1:9">
      <c r="A12" s="244" t="s">
        <v>15</v>
      </c>
      <c r="B12" s="243">
        <f t="shared" si="0"/>
        <v>1123.2049999999999</v>
      </c>
      <c r="C12" s="243">
        <f t="shared" si="0"/>
        <v>1110.4590000000001</v>
      </c>
      <c r="D12" s="243">
        <f t="shared" si="0"/>
        <v>395.65699999999998</v>
      </c>
      <c r="E12" s="243">
        <f t="shared" si="0"/>
        <v>396.56900000000002</v>
      </c>
      <c r="F12" s="243">
        <v>1123205</v>
      </c>
      <c r="G12" s="243">
        <v>1110459</v>
      </c>
      <c r="H12" s="243">
        <v>395657</v>
      </c>
      <c r="I12" s="243">
        <v>396569</v>
      </c>
    </row>
    <row r="13" spans="1:9">
      <c r="A13" s="244" t="s">
        <v>13</v>
      </c>
      <c r="B13" s="243">
        <f t="shared" ref="B13:D14" si="1">F13/1000</f>
        <v>1122.616</v>
      </c>
      <c r="C13" s="243">
        <f t="shared" si="1"/>
        <v>0</v>
      </c>
      <c r="D13" s="243">
        <f t="shared" si="1"/>
        <v>395.77499999999998</v>
      </c>
      <c r="F13" s="243">
        <v>1122616</v>
      </c>
      <c r="H13" s="243">
        <v>395775</v>
      </c>
    </row>
    <row r="14" spans="1:9">
      <c r="A14" s="244" t="s">
        <v>16</v>
      </c>
      <c r="B14" s="243">
        <f t="shared" si="1"/>
        <v>1122.1079999999999</v>
      </c>
      <c r="C14" s="243">
        <f t="shared" si="1"/>
        <v>0</v>
      </c>
      <c r="D14" s="243">
        <f t="shared" si="1"/>
        <v>395.88900000000001</v>
      </c>
      <c r="E14" s="243">
        <f>I14/1000</f>
        <v>0</v>
      </c>
      <c r="F14" s="243">
        <v>1122108</v>
      </c>
      <c r="H14" s="243">
        <v>395889</v>
      </c>
    </row>
  </sheetData>
  <phoneticPr fontId="56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D14"/>
  <sheetViews>
    <sheetView workbookViewId="0">
      <selection activeCell="D14" sqref="D14"/>
    </sheetView>
  </sheetViews>
  <sheetFormatPr defaultColWidth="9" defaultRowHeight="13"/>
  <cols>
    <col min="1" max="1" width="9" style="243" customWidth="1"/>
    <col min="2" max="16384" width="9" style="243"/>
  </cols>
  <sheetData>
    <row r="2" spans="1:4">
      <c r="A2" s="246"/>
      <c r="B2" s="243" t="s">
        <v>37</v>
      </c>
      <c r="C2" s="243" t="s">
        <v>41</v>
      </c>
      <c r="D2" s="243" t="s">
        <v>43</v>
      </c>
    </row>
    <row r="3" spans="1:4" ht="14.25" customHeight="1">
      <c r="A3" s="247" t="s">
        <v>15</v>
      </c>
      <c r="B3" s="243">
        <v>-379</v>
      </c>
      <c r="C3" s="243">
        <v>-210</v>
      </c>
      <c r="D3" s="243">
        <v>-589</v>
      </c>
    </row>
    <row r="4" spans="1:4">
      <c r="A4" s="247" t="s">
        <v>13</v>
      </c>
      <c r="B4" s="243">
        <v>-355</v>
      </c>
      <c r="C4" s="243">
        <v>-153</v>
      </c>
      <c r="D4" s="243">
        <v>-508</v>
      </c>
    </row>
    <row r="5" spans="1:4">
      <c r="A5" s="247" t="s">
        <v>16</v>
      </c>
      <c r="B5" s="243">
        <v>-393</v>
      </c>
      <c r="C5" s="243">
        <v>-415</v>
      </c>
      <c r="D5" s="243">
        <v>-808</v>
      </c>
    </row>
    <row r="6" spans="1:4">
      <c r="A6" s="246" t="s">
        <v>26</v>
      </c>
      <c r="B6" s="243">
        <v>-496</v>
      </c>
      <c r="C6" s="243">
        <v>-22</v>
      </c>
      <c r="D6" s="243">
        <v>-518</v>
      </c>
    </row>
    <row r="7" spans="1:4">
      <c r="A7" s="246" t="s">
        <v>30</v>
      </c>
      <c r="B7" s="243">
        <v>-592</v>
      </c>
      <c r="C7" s="243">
        <v>-219</v>
      </c>
      <c r="D7" s="243">
        <v>-811</v>
      </c>
    </row>
    <row r="8" spans="1:4">
      <c r="A8" s="246" t="s">
        <v>33</v>
      </c>
      <c r="B8" s="243">
        <v>-656</v>
      </c>
      <c r="C8" s="243">
        <v>-84</v>
      </c>
      <c r="D8" s="243">
        <v>-740</v>
      </c>
    </row>
    <row r="9" spans="1:4">
      <c r="A9" s="246" t="s">
        <v>1</v>
      </c>
      <c r="B9" s="243">
        <v>-723</v>
      </c>
      <c r="C9" s="243">
        <v>-330</v>
      </c>
      <c r="D9" s="243">
        <v>-1053</v>
      </c>
    </row>
    <row r="10" spans="1:4">
      <c r="A10" s="246" t="s">
        <v>5</v>
      </c>
      <c r="B10" s="243">
        <v>-587</v>
      </c>
      <c r="C10" s="243">
        <v>-492</v>
      </c>
      <c r="D10" s="243">
        <v>-1079</v>
      </c>
    </row>
    <row r="11" spans="1:4">
      <c r="A11" s="246" t="s">
        <v>11</v>
      </c>
      <c r="B11" s="243">
        <v>-635</v>
      </c>
      <c r="C11" s="243">
        <v>-4276</v>
      </c>
      <c r="D11" s="243">
        <v>-4911</v>
      </c>
    </row>
    <row r="12" spans="1:4">
      <c r="A12" s="246" t="s">
        <v>56</v>
      </c>
      <c r="B12" s="243">
        <v>-493</v>
      </c>
      <c r="C12" s="243">
        <v>-43</v>
      </c>
      <c r="D12" s="243">
        <v>-536</v>
      </c>
    </row>
    <row r="13" spans="1:4">
      <c r="A13" s="246" t="s">
        <v>91</v>
      </c>
      <c r="B13" s="243">
        <v>-460</v>
      </c>
      <c r="C13" s="243">
        <v>-254</v>
      </c>
      <c r="D13" s="243">
        <v>-714</v>
      </c>
    </row>
    <row r="14" spans="1:4">
      <c r="A14" s="246" t="s">
        <v>93</v>
      </c>
      <c r="B14" s="243">
        <v>-397</v>
      </c>
      <c r="C14" s="243">
        <v>-82</v>
      </c>
      <c r="D14" s="243">
        <v>-479</v>
      </c>
    </row>
  </sheetData>
  <phoneticPr fontId="56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46"/>
  <sheetViews>
    <sheetView view="pageBreakPreview" zoomScale="110" zoomScaleNormal="110" zoomScaleSheetLayoutView="110" workbookViewId="0">
      <pane ySplit="5" topLeftCell="A51" activePane="bottomLeft" state="frozen"/>
      <selection activeCell="A6" sqref="A6"/>
      <selection pane="bottomLeft" activeCell="A6" sqref="A6"/>
    </sheetView>
  </sheetViews>
  <sheetFormatPr defaultColWidth="9" defaultRowHeight="18" customHeight="1"/>
  <cols>
    <col min="1" max="1" width="11.90625" style="250" customWidth="1"/>
    <col min="2" max="3" width="9" style="250" customWidth="1"/>
    <col min="4" max="4" width="10.6328125" style="250" customWidth="1"/>
    <col min="5" max="5" width="10.7265625" style="250" customWidth="1"/>
    <col min="6" max="7" width="10.453125" style="250" customWidth="1"/>
    <col min="8" max="8" width="9" style="250" customWidth="1"/>
    <col min="9" max="16384" width="9" style="250"/>
  </cols>
  <sheetData>
    <row r="1" spans="1:11" s="271" customFormat="1" ht="18" customHeight="1">
      <c r="A1" s="606" t="s">
        <v>285</v>
      </c>
      <c r="B1" s="606"/>
      <c r="C1" s="606"/>
      <c r="D1" s="606"/>
      <c r="E1" s="606"/>
      <c r="F1" s="606"/>
      <c r="G1" s="606"/>
      <c r="H1" s="606"/>
      <c r="I1" s="606"/>
      <c r="J1" s="606"/>
    </row>
    <row r="2" spans="1:11" ht="18" customHeight="1">
      <c r="B2" s="272"/>
      <c r="J2" s="249" t="s">
        <v>298</v>
      </c>
    </row>
    <row r="3" spans="1:11" ht="18" customHeight="1">
      <c r="A3" s="607" t="s">
        <v>32</v>
      </c>
      <c r="B3" s="610" t="s">
        <v>100</v>
      </c>
      <c r="C3" s="611"/>
      <c r="D3" s="612"/>
      <c r="E3" s="616" t="s">
        <v>168</v>
      </c>
      <c r="F3" s="611"/>
      <c r="G3" s="617"/>
      <c r="H3" s="616" t="s">
        <v>169</v>
      </c>
      <c r="I3" s="611"/>
      <c r="J3" s="617"/>
    </row>
    <row r="4" spans="1:11" ht="18" customHeight="1">
      <c r="A4" s="608"/>
      <c r="B4" s="613"/>
      <c r="C4" s="614"/>
      <c r="D4" s="615"/>
      <c r="E4" s="618"/>
      <c r="F4" s="614"/>
      <c r="G4" s="619"/>
      <c r="H4" s="618"/>
      <c r="I4" s="614"/>
      <c r="J4" s="619"/>
    </row>
    <row r="5" spans="1:11" ht="18" customHeight="1">
      <c r="A5" s="609"/>
      <c r="B5" s="273" t="s">
        <v>46</v>
      </c>
      <c r="C5" s="274" t="s">
        <v>53</v>
      </c>
      <c r="D5" s="275" t="s">
        <v>167</v>
      </c>
      <c r="E5" s="276" t="s">
        <v>46</v>
      </c>
      <c r="F5" s="277" t="s">
        <v>53</v>
      </c>
      <c r="G5" s="275" t="s">
        <v>167</v>
      </c>
      <c r="H5" s="276" t="s">
        <v>46</v>
      </c>
      <c r="I5" s="277" t="s">
        <v>53</v>
      </c>
      <c r="J5" s="275" t="s">
        <v>167</v>
      </c>
    </row>
    <row r="6" spans="1:11" ht="18" customHeight="1">
      <c r="A6" s="16" t="s">
        <v>57</v>
      </c>
      <c r="B6" s="27">
        <v>409365</v>
      </c>
      <c r="C6" s="42">
        <v>455388</v>
      </c>
      <c r="D6" s="45">
        <f>SUM(B6:C6)</f>
        <v>864753</v>
      </c>
      <c r="E6" s="53">
        <f>SUM(E7:E8)</f>
        <v>148437</v>
      </c>
      <c r="F6" s="43">
        <f>SUM(F7:F8)</f>
        <v>204839</v>
      </c>
      <c r="G6" s="45">
        <f>SUM(G7:G8)</f>
        <v>353276</v>
      </c>
      <c r="H6" s="62">
        <f t="shared" ref="H6:J39" si="0">E6/B6</f>
        <v>0.3626030559525118</v>
      </c>
      <c r="I6" s="67">
        <f t="shared" si="0"/>
        <v>0.44981202842411305</v>
      </c>
      <c r="J6" s="73">
        <f t="shared" si="0"/>
        <v>0.4085282155713828</v>
      </c>
      <c r="K6" s="278"/>
    </row>
    <row r="7" spans="1:11" ht="18" customHeight="1">
      <c r="A7" s="17" t="s">
        <v>59</v>
      </c>
      <c r="B7" s="28">
        <v>373478</v>
      </c>
      <c r="C7" s="43">
        <v>415356</v>
      </c>
      <c r="D7" s="45">
        <f>SUM(D9:D21)</f>
        <v>788834</v>
      </c>
      <c r="E7" s="27">
        <f>SUM(E9:E21)</f>
        <v>132699</v>
      </c>
      <c r="F7" s="43">
        <f>SUM(F9:F21)</f>
        <v>183609</v>
      </c>
      <c r="G7" s="45">
        <f>SUM(G9:G21)</f>
        <v>316308</v>
      </c>
      <c r="H7" s="63">
        <f t="shared" si="0"/>
        <v>0.35530606889830191</v>
      </c>
      <c r="I7" s="68">
        <f t="shared" si="0"/>
        <v>0.44205211914598563</v>
      </c>
      <c r="J7" s="74">
        <f t="shared" si="0"/>
        <v>0.40098170210716072</v>
      </c>
    </row>
    <row r="8" spans="1:11" ht="18" customHeight="1">
      <c r="A8" s="16" t="s">
        <v>61</v>
      </c>
      <c r="B8" s="27">
        <v>35972</v>
      </c>
      <c r="C8" s="28">
        <v>40064</v>
      </c>
      <c r="D8" s="46">
        <f>SUM(D22,D24,D26,D30,D35,D37)</f>
        <v>76036</v>
      </c>
      <c r="E8" s="38">
        <f>SUM(E22,E24,E26,E30,E35,E37)</f>
        <v>15738</v>
      </c>
      <c r="F8" s="57">
        <f>SUM(F22,F24,F26,F30,F35,F37)</f>
        <v>21230</v>
      </c>
      <c r="G8" s="46">
        <f>SUM(G22,G24,G26,G30,G35,G37)</f>
        <v>36968</v>
      </c>
      <c r="H8" s="62">
        <f t="shared" si="0"/>
        <v>0.43750694984988325</v>
      </c>
      <c r="I8" s="67">
        <f t="shared" si="0"/>
        <v>0.52990215654952078</v>
      </c>
      <c r="J8" s="73">
        <f t="shared" si="0"/>
        <v>0.48619075174917142</v>
      </c>
    </row>
    <row r="9" spans="1:11" s="289" customFormat="1" ht="18" customHeight="1">
      <c r="A9" s="279" t="s">
        <v>84</v>
      </c>
      <c r="B9" s="280">
        <v>136776</v>
      </c>
      <c r="C9" s="281">
        <v>152704</v>
      </c>
      <c r="D9" s="282">
        <f t="shared" ref="D9:D21" si="1">SUM(B9:C9)</f>
        <v>289480</v>
      </c>
      <c r="E9" s="283">
        <v>41084</v>
      </c>
      <c r="F9" s="284">
        <v>57367</v>
      </c>
      <c r="G9" s="285">
        <f t="shared" ref="G9:G21" si="2">SUM(E9:F9)</f>
        <v>98451</v>
      </c>
      <c r="H9" s="286">
        <f t="shared" si="0"/>
        <v>0.30037433467859859</v>
      </c>
      <c r="I9" s="287">
        <f t="shared" si="0"/>
        <v>0.37567450754400672</v>
      </c>
      <c r="J9" s="288">
        <f t="shared" si="0"/>
        <v>0.34009603426834323</v>
      </c>
    </row>
    <row r="10" spans="1:11" s="289" customFormat="1" ht="18" customHeight="1">
      <c r="A10" s="251" t="s">
        <v>63</v>
      </c>
      <c r="B10" s="290">
        <v>20374</v>
      </c>
      <c r="C10" s="291">
        <v>23610</v>
      </c>
      <c r="D10" s="292">
        <f t="shared" si="1"/>
        <v>43984</v>
      </c>
      <c r="E10" s="293">
        <v>7987</v>
      </c>
      <c r="F10" s="294">
        <v>11734</v>
      </c>
      <c r="G10" s="295">
        <f t="shared" si="2"/>
        <v>19721</v>
      </c>
      <c r="H10" s="296">
        <f t="shared" si="0"/>
        <v>0.39201924020810835</v>
      </c>
      <c r="I10" s="297">
        <f t="shared" si="0"/>
        <v>0.4969927996611605</v>
      </c>
      <c r="J10" s="298">
        <f t="shared" si="0"/>
        <v>0.44836758821389594</v>
      </c>
    </row>
    <row r="11" spans="1:11" s="289" customFormat="1" ht="18" customHeight="1">
      <c r="A11" s="251" t="s">
        <v>4</v>
      </c>
      <c r="B11" s="290">
        <v>35748</v>
      </c>
      <c r="C11" s="291">
        <v>39881</v>
      </c>
      <c r="D11" s="292">
        <f t="shared" si="1"/>
        <v>75629</v>
      </c>
      <c r="E11" s="290">
        <v>13951</v>
      </c>
      <c r="F11" s="294">
        <v>18707</v>
      </c>
      <c r="G11" s="295">
        <f t="shared" si="2"/>
        <v>32658</v>
      </c>
      <c r="H11" s="296">
        <f t="shared" si="0"/>
        <v>0.39025959494237439</v>
      </c>
      <c r="I11" s="297">
        <f t="shared" si="0"/>
        <v>0.46907048469195856</v>
      </c>
      <c r="J11" s="298">
        <f t="shared" si="0"/>
        <v>0.43181848232820741</v>
      </c>
    </row>
    <row r="12" spans="1:11" s="289" customFormat="1" ht="18" customHeight="1">
      <c r="A12" s="251" t="s">
        <v>65</v>
      </c>
      <c r="B12" s="290">
        <v>29251</v>
      </c>
      <c r="C12" s="291">
        <v>32445</v>
      </c>
      <c r="D12" s="292">
        <f t="shared" si="1"/>
        <v>61696</v>
      </c>
      <c r="E12" s="290">
        <v>10844</v>
      </c>
      <c r="F12" s="294">
        <v>15407</v>
      </c>
      <c r="G12" s="295">
        <f t="shared" si="2"/>
        <v>26251</v>
      </c>
      <c r="H12" s="296">
        <f t="shared" si="0"/>
        <v>0.37072236846603535</v>
      </c>
      <c r="I12" s="297">
        <f t="shared" si="0"/>
        <v>0.47486515641855448</v>
      </c>
      <c r="J12" s="298">
        <f t="shared" si="0"/>
        <v>0.42548949688796678</v>
      </c>
    </row>
    <row r="13" spans="1:11" s="289" customFormat="1" ht="18" customHeight="1">
      <c r="A13" s="251" t="s">
        <v>71</v>
      </c>
      <c r="B13" s="290">
        <v>10009</v>
      </c>
      <c r="C13" s="291">
        <v>11180</v>
      </c>
      <c r="D13" s="292">
        <f t="shared" si="1"/>
        <v>21189</v>
      </c>
      <c r="E13" s="290">
        <v>4935</v>
      </c>
      <c r="F13" s="299">
        <v>6497</v>
      </c>
      <c r="G13" s="295">
        <f t="shared" si="2"/>
        <v>11432</v>
      </c>
      <c r="H13" s="296">
        <f t="shared" si="0"/>
        <v>0.49305624937556197</v>
      </c>
      <c r="I13" s="297">
        <f t="shared" si="0"/>
        <v>0.58112701252236132</v>
      </c>
      <c r="J13" s="298">
        <f t="shared" si="0"/>
        <v>0.53952522535277736</v>
      </c>
    </row>
    <row r="14" spans="1:11" s="289" customFormat="1" ht="18" customHeight="1">
      <c r="A14" s="251" t="s">
        <v>72</v>
      </c>
      <c r="B14" s="290">
        <v>17542</v>
      </c>
      <c r="C14" s="291">
        <v>18999</v>
      </c>
      <c r="D14" s="292">
        <f t="shared" si="1"/>
        <v>36541</v>
      </c>
      <c r="E14" s="300">
        <v>7343</v>
      </c>
      <c r="F14" s="301">
        <v>9525</v>
      </c>
      <c r="G14" s="292">
        <f t="shared" si="2"/>
        <v>16868</v>
      </c>
      <c r="H14" s="296">
        <f t="shared" si="0"/>
        <v>0.41859537110933759</v>
      </c>
      <c r="I14" s="297">
        <f t="shared" si="0"/>
        <v>0.50134217590399499</v>
      </c>
      <c r="J14" s="298">
        <f t="shared" si="0"/>
        <v>0.46161845598095291</v>
      </c>
    </row>
    <row r="15" spans="1:11" s="289" customFormat="1" ht="18" customHeight="1">
      <c r="A15" s="251" t="s">
        <v>75</v>
      </c>
      <c r="B15" s="290">
        <v>11895</v>
      </c>
      <c r="C15" s="291">
        <v>13175</v>
      </c>
      <c r="D15" s="292">
        <f t="shared" si="1"/>
        <v>25070</v>
      </c>
      <c r="E15" s="300">
        <v>4702</v>
      </c>
      <c r="F15" s="301">
        <v>6598</v>
      </c>
      <c r="G15" s="292">
        <f t="shared" si="2"/>
        <v>11300</v>
      </c>
      <c r="H15" s="296">
        <f t="shared" si="0"/>
        <v>0.39529213955443465</v>
      </c>
      <c r="I15" s="297">
        <f t="shared" si="0"/>
        <v>0.50079696394686912</v>
      </c>
      <c r="J15" s="298">
        <f t="shared" si="0"/>
        <v>0.45073793378540089</v>
      </c>
    </row>
    <row r="16" spans="1:11" s="289" customFormat="1" ht="18" customHeight="1">
      <c r="A16" s="251" t="s">
        <v>74</v>
      </c>
      <c r="B16" s="290">
        <v>32844</v>
      </c>
      <c r="C16" s="291">
        <v>34784</v>
      </c>
      <c r="D16" s="292">
        <f t="shared" si="1"/>
        <v>67628</v>
      </c>
      <c r="E16" s="302">
        <v>11669</v>
      </c>
      <c r="F16" s="303">
        <v>15722</v>
      </c>
      <c r="G16" s="295">
        <f t="shared" si="2"/>
        <v>27391</v>
      </c>
      <c r="H16" s="296">
        <f t="shared" si="0"/>
        <v>0.35528559249786873</v>
      </c>
      <c r="I16" s="297">
        <f t="shared" si="0"/>
        <v>0.45198942042318307</v>
      </c>
      <c r="J16" s="298">
        <f t="shared" si="0"/>
        <v>0.40502454604601645</v>
      </c>
    </row>
    <row r="17" spans="1:10" s="289" customFormat="1" ht="18" customHeight="1">
      <c r="A17" s="251" t="s">
        <v>40</v>
      </c>
      <c r="B17" s="304">
        <v>14176</v>
      </c>
      <c r="C17" s="291">
        <v>15829</v>
      </c>
      <c r="D17" s="292">
        <f t="shared" si="1"/>
        <v>30005</v>
      </c>
      <c r="E17" s="290">
        <v>4677</v>
      </c>
      <c r="F17" s="291">
        <v>6429</v>
      </c>
      <c r="G17" s="295">
        <f t="shared" si="2"/>
        <v>11106</v>
      </c>
      <c r="H17" s="296">
        <f t="shared" si="0"/>
        <v>0.32992381489841988</v>
      </c>
      <c r="I17" s="297">
        <f t="shared" si="0"/>
        <v>0.4061532629982943</v>
      </c>
      <c r="J17" s="298">
        <f t="shared" si="0"/>
        <v>0.37013831028161975</v>
      </c>
    </row>
    <row r="18" spans="1:10" ht="18" customHeight="1">
      <c r="A18" s="251" t="s">
        <v>95</v>
      </c>
      <c r="B18" s="304">
        <v>32702</v>
      </c>
      <c r="C18" s="291">
        <v>36917</v>
      </c>
      <c r="D18" s="292">
        <f t="shared" si="1"/>
        <v>69619</v>
      </c>
      <c r="E18" s="290">
        <v>12255</v>
      </c>
      <c r="F18" s="294">
        <v>17087</v>
      </c>
      <c r="G18" s="295">
        <f t="shared" si="2"/>
        <v>29342</v>
      </c>
      <c r="H18" s="296">
        <f t="shared" si="0"/>
        <v>0.37474772185187449</v>
      </c>
      <c r="I18" s="297">
        <f t="shared" si="0"/>
        <v>0.46284909391337326</v>
      </c>
      <c r="J18" s="298">
        <f t="shared" si="0"/>
        <v>0.42146540455910025</v>
      </c>
    </row>
    <row r="19" spans="1:10" ht="18" customHeight="1">
      <c r="A19" s="251" t="s">
        <v>47</v>
      </c>
      <c r="B19" s="304">
        <v>12264</v>
      </c>
      <c r="C19" s="291">
        <v>13637</v>
      </c>
      <c r="D19" s="292">
        <f t="shared" si="1"/>
        <v>25901</v>
      </c>
      <c r="E19" s="290">
        <v>5291</v>
      </c>
      <c r="F19" s="294">
        <v>7436</v>
      </c>
      <c r="G19" s="295">
        <f t="shared" si="2"/>
        <v>12727</v>
      </c>
      <c r="H19" s="296">
        <f t="shared" si="0"/>
        <v>0.43142530984996741</v>
      </c>
      <c r="I19" s="297">
        <f t="shared" si="0"/>
        <v>0.54528122020972358</v>
      </c>
      <c r="J19" s="298">
        <f t="shared" si="0"/>
        <v>0.49137098953708352</v>
      </c>
    </row>
    <row r="20" spans="1:10" ht="18" customHeight="1">
      <c r="A20" s="300" t="s">
        <v>79</v>
      </c>
      <c r="B20" s="290">
        <v>10162</v>
      </c>
      <c r="C20" s="291">
        <v>10808</v>
      </c>
      <c r="D20" s="295">
        <f t="shared" si="1"/>
        <v>20970</v>
      </c>
      <c r="E20" s="304">
        <v>3738</v>
      </c>
      <c r="F20" s="291">
        <v>5111</v>
      </c>
      <c r="G20" s="295">
        <f t="shared" si="2"/>
        <v>8849</v>
      </c>
      <c r="H20" s="296">
        <f t="shared" si="0"/>
        <v>0.3678409761857902</v>
      </c>
      <c r="I20" s="297">
        <f t="shared" si="0"/>
        <v>0.47289045151739451</v>
      </c>
      <c r="J20" s="298">
        <f t="shared" si="0"/>
        <v>0.42198378636146877</v>
      </c>
    </row>
    <row r="21" spans="1:10" ht="18" customHeight="1">
      <c r="A21" s="305" t="s">
        <v>87</v>
      </c>
      <c r="B21" s="250">
        <v>9735</v>
      </c>
      <c r="C21" s="306">
        <v>11387</v>
      </c>
      <c r="D21" s="307">
        <f t="shared" si="1"/>
        <v>21122</v>
      </c>
      <c r="E21" s="308">
        <v>4223</v>
      </c>
      <c r="F21" s="303">
        <v>5989</v>
      </c>
      <c r="G21" s="309">
        <f t="shared" si="2"/>
        <v>10212</v>
      </c>
      <c r="H21" s="310">
        <f t="shared" si="0"/>
        <v>0.43379558294812531</v>
      </c>
      <c r="I21" s="311">
        <f t="shared" si="0"/>
        <v>0.52595064547290771</v>
      </c>
      <c r="J21" s="312">
        <f t="shared" si="0"/>
        <v>0.48347694347126219</v>
      </c>
    </row>
    <row r="22" spans="1:10" ht="18" customHeight="1">
      <c r="A22" s="17" t="s">
        <v>237</v>
      </c>
      <c r="B22" s="32">
        <v>1961</v>
      </c>
      <c r="C22" s="32">
        <v>2179</v>
      </c>
      <c r="D22" s="45">
        <f>B22+C22</f>
        <v>4140</v>
      </c>
      <c r="E22" s="55">
        <f>SUM(E23)</f>
        <v>782</v>
      </c>
      <c r="F22" s="32">
        <f>SUM(F23)</f>
        <v>1172</v>
      </c>
      <c r="G22" s="45">
        <f>E22+F22</f>
        <v>1954</v>
      </c>
      <c r="H22" s="63">
        <f t="shared" si="0"/>
        <v>0.39877613462519124</v>
      </c>
      <c r="I22" s="68">
        <f t="shared" si="0"/>
        <v>0.5378614043139055</v>
      </c>
      <c r="J22" s="74">
        <f t="shared" si="0"/>
        <v>0.47198067632850244</v>
      </c>
    </row>
    <row r="23" spans="1:10" ht="18" customHeight="1">
      <c r="A23" s="313" t="s">
        <v>51</v>
      </c>
      <c r="B23" s="314">
        <v>1961</v>
      </c>
      <c r="C23" s="315">
        <v>2179</v>
      </c>
      <c r="D23" s="316">
        <f>SUM(B23:C23)</f>
        <v>4140</v>
      </c>
      <c r="E23" s="317">
        <v>782</v>
      </c>
      <c r="F23" s="318">
        <v>1172</v>
      </c>
      <c r="G23" s="319">
        <f>SUM(E23:F23)</f>
        <v>1954</v>
      </c>
      <c r="H23" s="320">
        <f t="shared" si="0"/>
        <v>0.39877613462519124</v>
      </c>
      <c r="I23" s="321">
        <f t="shared" si="0"/>
        <v>0.5378614043139055</v>
      </c>
      <c r="J23" s="322">
        <f t="shared" si="0"/>
        <v>0.47198067632850244</v>
      </c>
    </row>
    <row r="24" spans="1:10" ht="18" customHeight="1">
      <c r="A24" s="16" t="s">
        <v>39</v>
      </c>
      <c r="B24" s="33">
        <v>805</v>
      </c>
      <c r="C24" s="33">
        <v>825</v>
      </c>
      <c r="D24" s="46">
        <f>B24+C24</f>
        <v>1630</v>
      </c>
      <c r="E24" s="55">
        <f>SUM(E25)</f>
        <v>419</v>
      </c>
      <c r="F24" s="33">
        <f>SUM(F25)</f>
        <v>550</v>
      </c>
      <c r="G24" s="46">
        <f>E24+F24</f>
        <v>969</v>
      </c>
      <c r="H24" s="62">
        <f t="shared" si="0"/>
        <v>0.52049689440993785</v>
      </c>
      <c r="I24" s="67">
        <f t="shared" si="0"/>
        <v>0.66666666666666663</v>
      </c>
      <c r="J24" s="73">
        <f t="shared" si="0"/>
        <v>0.59447852760736197</v>
      </c>
    </row>
    <row r="25" spans="1:10" ht="18" customHeight="1">
      <c r="A25" s="323" t="s">
        <v>69</v>
      </c>
      <c r="B25" s="324">
        <v>805</v>
      </c>
      <c r="C25" s="325">
        <v>825</v>
      </c>
      <c r="D25" s="326">
        <f>SUM(B25:C25)</f>
        <v>1630</v>
      </c>
      <c r="E25" s="327">
        <v>419</v>
      </c>
      <c r="F25" s="328">
        <v>550</v>
      </c>
      <c r="G25" s="326">
        <f>SUM(E25:F25)</f>
        <v>969</v>
      </c>
      <c r="H25" s="329">
        <f t="shared" si="0"/>
        <v>0.52049689440993785</v>
      </c>
      <c r="I25" s="330">
        <f t="shared" si="0"/>
        <v>0.66666666666666663</v>
      </c>
      <c r="J25" s="331">
        <f t="shared" si="0"/>
        <v>0.59447852760736197</v>
      </c>
    </row>
    <row r="26" spans="1:10" ht="18" customHeight="1">
      <c r="A26" s="16" t="s">
        <v>3</v>
      </c>
      <c r="B26" s="34">
        <v>9672</v>
      </c>
      <c r="C26" s="33">
        <v>11115</v>
      </c>
      <c r="D26" s="46">
        <f>B26+C26</f>
        <v>20787</v>
      </c>
      <c r="E26" s="55">
        <f>SUM(E27:E29)</f>
        <v>4681</v>
      </c>
      <c r="F26" s="33">
        <f>SUM(F27:F29)</f>
        <v>6414</v>
      </c>
      <c r="G26" s="46">
        <f>E26+F26</f>
        <v>11095</v>
      </c>
      <c r="H26" s="62">
        <f t="shared" si="0"/>
        <v>0.48397435897435898</v>
      </c>
      <c r="I26" s="67">
        <f t="shared" si="0"/>
        <v>0.57705802968960862</v>
      </c>
      <c r="J26" s="73">
        <f t="shared" si="0"/>
        <v>0.53374705344686579</v>
      </c>
    </row>
    <row r="27" spans="1:10" ht="18" customHeight="1">
      <c r="A27" s="279" t="s">
        <v>8</v>
      </c>
      <c r="B27" s="281">
        <v>1157</v>
      </c>
      <c r="C27" s="332">
        <v>1260</v>
      </c>
      <c r="D27" s="285">
        <f>SUM(B27:C27)</f>
        <v>2417</v>
      </c>
      <c r="E27" s="280">
        <v>589</v>
      </c>
      <c r="F27" s="332">
        <v>795</v>
      </c>
      <c r="G27" s="333">
        <f>SUM(E27:F27)</f>
        <v>1384</v>
      </c>
      <c r="H27" s="286">
        <f t="shared" si="0"/>
        <v>0.50907519446845284</v>
      </c>
      <c r="I27" s="287">
        <f t="shared" si="0"/>
        <v>0.63095238095238093</v>
      </c>
      <c r="J27" s="288">
        <f t="shared" si="0"/>
        <v>0.57261067438973934</v>
      </c>
    </row>
    <row r="28" spans="1:10" ht="18" customHeight="1">
      <c r="A28" s="251" t="s">
        <v>2</v>
      </c>
      <c r="B28" s="291">
        <v>5939</v>
      </c>
      <c r="C28" s="294">
        <v>6936</v>
      </c>
      <c r="D28" s="334">
        <f>SUM(B28:C28)</f>
        <v>12875</v>
      </c>
      <c r="E28" s="290">
        <v>2796</v>
      </c>
      <c r="F28" s="294">
        <v>3896</v>
      </c>
      <c r="G28" s="335">
        <f>SUM(E28:F28)</f>
        <v>6692</v>
      </c>
      <c r="H28" s="296">
        <f t="shared" si="0"/>
        <v>0.47078632766459</v>
      </c>
      <c r="I28" s="297">
        <f t="shared" si="0"/>
        <v>0.56170703575547865</v>
      </c>
      <c r="J28" s="298">
        <f t="shared" si="0"/>
        <v>0.51976699029126217</v>
      </c>
    </row>
    <row r="29" spans="1:10" ht="18" customHeight="1">
      <c r="A29" s="336" t="s">
        <v>85</v>
      </c>
      <c r="B29" s="337">
        <v>2576</v>
      </c>
      <c r="C29" s="338">
        <v>2919</v>
      </c>
      <c r="D29" s="339">
        <f>SUM(B29:C29)</f>
        <v>5495</v>
      </c>
      <c r="E29" s="340">
        <v>1296</v>
      </c>
      <c r="F29" s="338">
        <v>1723</v>
      </c>
      <c r="G29" s="341">
        <f>SUM(E29:F29)</f>
        <v>3019</v>
      </c>
      <c r="H29" s="342">
        <f t="shared" si="0"/>
        <v>0.50310559006211175</v>
      </c>
      <c r="I29" s="343">
        <f t="shared" si="0"/>
        <v>0.59027064063035284</v>
      </c>
      <c r="J29" s="344">
        <f t="shared" si="0"/>
        <v>0.54940855323020932</v>
      </c>
    </row>
    <row r="30" spans="1:10" ht="18" customHeight="1">
      <c r="A30" s="16" t="s">
        <v>67</v>
      </c>
      <c r="B30" s="38">
        <v>8755</v>
      </c>
      <c r="C30" s="38">
        <v>10064</v>
      </c>
      <c r="D30" s="46">
        <f>B30+C30</f>
        <v>18819</v>
      </c>
      <c r="E30" s="55">
        <f>SUM(E31:E34)</f>
        <v>3740</v>
      </c>
      <c r="F30" s="33">
        <f>SUM(F31:F34)</f>
        <v>5306</v>
      </c>
      <c r="G30" s="46">
        <f>E30+F30</f>
        <v>9046</v>
      </c>
      <c r="H30" s="62">
        <f t="shared" si="0"/>
        <v>0.42718446601941745</v>
      </c>
      <c r="I30" s="67">
        <f t="shared" si="0"/>
        <v>0.5272257551669316</v>
      </c>
      <c r="J30" s="73">
        <f t="shared" si="0"/>
        <v>0.48068441468728412</v>
      </c>
    </row>
    <row r="31" spans="1:10" ht="18" customHeight="1">
      <c r="A31" s="279" t="s">
        <v>58</v>
      </c>
      <c r="B31" s="345">
        <v>3364</v>
      </c>
      <c r="C31" s="332">
        <v>3773</v>
      </c>
      <c r="D31" s="285">
        <f>SUM(B31:C31)</f>
        <v>7137</v>
      </c>
      <c r="E31" s="280">
        <v>1603</v>
      </c>
      <c r="F31" s="332">
        <v>2221</v>
      </c>
      <c r="G31" s="285">
        <f>SUM(E31:F31)</f>
        <v>3824</v>
      </c>
      <c r="H31" s="286">
        <f t="shared" si="0"/>
        <v>0.47651605231866823</v>
      </c>
      <c r="I31" s="287">
        <f t="shared" si="0"/>
        <v>0.58865624171746622</v>
      </c>
      <c r="J31" s="288">
        <f t="shared" si="0"/>
        <v>0.5357993554714866</v>
      </c>
    </row>
    <row r="32" spans="1:10" ht="18" customHeight="1">
      <c r="A32" s="251" t="s">
        <v>80</v>
      </c>
      <c r="B32" s="291">
        <v>2228</v>
      </c>
      <c r="C32" s="294">
        <v>2730</v>
      </c>
      <c r="D32" s="295">
        <f>SUM(B32:C32)</f>
        <v>4958</v>
      </c>
      <c r="E32" s="290">
        <v>950</v>
      </c>
      <c r="F32" s="294">
        <v>1441</v>
      </c>
      <c r="G32" s="295">
        <f>SUM(E32:F32)</f>
        <v>2391</v>
      </c>
      <c r="H32" s="296">
        <f t="shared" si="0"/>
        <v>0.42639138240574509</v>
      </c>
      <c r="I32" s="297">
        <f t="shared" si="0"/>
        <v>0.52783882783882785</v>
      </c>
      <c r="J32" s="298">
        <f t="shared" si="0"/>
        <v>0.48225090762404194</v>
      </c>
    </row>
    <row r="33" spans="1:10" ht="18" customHeight="1">
      <c r="A33" s="251" t="s">
        <v>35</v>
      </c>
      <c r="B33" s="291">
        <v>1827</v>
      </c>
      <c r="C33" s="294">
        <v>2144</v>
      </c>
      <c r="D33" s="295">
        <f>SUM(B33:C33)</f>
        <v>3971</v>
      </c>
      <c r="E33" s="290">
        <v>766</v>
      </c>
      <c r="F33" s="294">
        <v>1080</v>
      </c>
      <c r="G33" s="295">
        <f>SUM(E33:F33)</f>
        <v>1846</v>
      </c>
      <c r="H33" s="296">
        <f t="shared" si="0"/>
        <v>0.4192665571975917</v>
      </c>
      <c r="I33" s="297">
        <f t="shared" si="0"/>
        <v>0.50373134328358204</v>
      </c>
      <c r="J33" s="298">
        <f t="shared" si="0"/>
        <v>0.46487030974565602</v>
      </c>
    </row>
    <row r="34" spans="1:10" ht="18" customHeight="1">
      <c r="A34" s="336" t="s">
        <v>82</v>
      </c>
      <c r="B34" s="337">
        <v>1336</v>
      </c>
      <c r="C34" s="338">
        <v>1417</v>
      </c>
      <c r="D34" s="339">
        <f>SUM(B34:C34)</f>
        <v>2753</v>
      </c>
      <c r="E34" s="340">
        <v>421</v>
      </c>
      <c r="F34" s="338">
        <v>564</v>
      </c>
      <c r="G34" s="339">
        <f>SUM(E34:F34)</f>
        <v>985</v>
      </c>
      <c r="H34" s="342">
        <f t="shared" si="0"/>
        <v>0.31511976047904194</v>
      </c>
      <c r="I34" s="343">
        <f t="shared" si="0"/>
        <v>0.39802399435426961</v>
      </c>
      <c r="J34" s="344">
        <f t="shared" si="0"/>
        <v>0.35779150018162004</v>
      </c>
    </row>
    <row r="35" spans="1:10" ht="18" customHeight="1">
      <c r="A35" s="16" t="s">
        <v>23</v>
      </c>
      <c r="B35" s="38">
        <v>7729</v>
      </c>
      <c r="C35" s="38">
        <v>8689</v>
      </c>
      <c r="D35" s="46">
        <f>B35+C35</f>
        <v>16418</v>
      </c>
      <c r="E35" s="55">
        <f>SUM(E36)</f>
        <v>3175</v>
      </c>
      <c r="F35" s="33">
        <f>SUM(F36)</f>
        <v>4182</v>
      </c>
      <c r="G35" s="46">
        <f>E35+F35</f>
        <v>7357</v>
      </c>
      <c r="H35" s="62">
        <f t="shared" si="0"/>
        <v>0.41079052917583131</v>
      </c>
      <c r="I35" s="67">
        <f t="shared" si="0"/>
        <v>0.48129819311773508</v>
      </c>
      <c r="J35" s="73">
        <f t="shared" si="0"/>
        <v>0.44810573760506761</v>
      </c>
    </row>
    <row r="36" spans="1:10" s="289" customFormat="1" ht="18" customHeight="1">
      <c r="A36" s="323" t="s">
        <v>83</v>
      </c>
      <c r="B36" s="346">
        <v>7729</v>
      </c>
      <c r="C36" s="328">
        <v>8689</v>
      </c>
      <c r="D36" s="326">
        <f>SUM(B36:C36)</f>
        <v>16418</v>
      </c>
      <c r="E36" s="327">
        <v>3175</v>
      </c>
      <c r="F36" s="328">
        <v>4182</v>
      </c>
      <c r="G36" s="326">
        <f>SUM(E36:F36)</f>
        <v>7357</v>
      </c>
      <c r="H36" s="329">
        <f t="shared" si="0"/>
        <v>0.41079052917583131</v>
      </c>
      <c r="I36" s="330">
        <f t="shared" si="0"/>
        <v>0.48129819311773508</v>
      </c>
      <c r="J36" s="331">
        <f t="shared" si="0"/>
        <v>0.44810573760506761</v>
      </c>
    </row>
    <row r="37" spans="1:10" ht="18" customHeight="1">
      <c r="A37" s="16" t="s">
        <v>22</v>
      </c>
      <c r="B37" s="38">
        <v>7050</v>
      </c>
      <c r="C37" s="38">
        <v>7192</v>
      </c>
      <c r="D37" s="46">
        <f>B37+C37</f>
        <v>14242</v>
      </c>
      <c r="E37" s="55">
        <f>SUM(E38:E39)</f>
        <v>2941</v>
      </c>
      <c r="F37" s="33">
        <f>SUM(F38:F39)</f>
        <v>3606</v>
      </c>
      <c r="G37" s="46">
        <f>E37+F37</f>
        <v>6547</v>
      </c>
      <c r="H37" s="62">
        <f t="shared" si="0"/>
        <v>0.41716312056737587</v>
      </c>
      <c r="I37" s="67">
        <f t="shared" si="0"/>
        <v>0.50139043381535042</v>
      </c>
      <c r="J37" s="73">
        <f t="shared" si="0"/>
        <v>0.45969667181575624</v>
      </c>
    </row>
    <row r="38" spans="1:10" ht="18" customHeight="1">
      <c r="A38" s="279" t="s">
        <v>48</v>
      </c>
      <c r="B38" s="281">
        <v>5755</v>
      </c>
      <c r="C38" s="332">
        <v>6188</v>
      </c>
      <c r="D38" s="285">
        <f>SUM(B38:C38)</f>
        <v>11943</v>
      </c>
      <c r="E38" s="280">
        <v>2520</v>
      </c>
      <c r="F38" s="332">
        <v>3054</v>
      </c>
      <c r="G38" s="333">
        <f>SUM(E38:F38)</f>
        <v>5574</v>
      </c>
      <c r="H38" s="286">
        <f t="shared" si="0"/>
        <v>0.43788010425716767</v>
      </c>
      <c r="I38" s="287">
        <f t="shared" si="0"/>
        <v>0.49353587588881709</v>
      </c>
      <c r="J38" s="288">
        <f t="shared" si="0"/>
        <v>0.46671690530017584</v>
      </c>
    </row>
    <row r="39" spans="1:10" ht="18" customHeight="1">
      <c r="A39" s="336" t="s">
        <v>96</v>
      </c>
      <c r="B39" s="337">
        <v>1295</v>
      </c>
      <c r="C39" s="338">
        <v>1004</v>
      </c>
      <c r="D39" s="339">
        <f>SUM(B39:C39)</f>
        <v>2299</v>
      </c>
      <c r="E39" s="340">
        <v>421</v>
      </c>
      <c r="F39" s="338">
        <v>552</v>
      </c>
      <c r="G39" s="339">
        <f>SUM(E39:F39)</f>
        <v>973</v>
      </c>
      <c r="H39" s="342">
        <f t="shared" si="0"/>
        <v>0.32509652509652509</v>
      </c>
      <c r="I39" s="343">
        <f t="shared" si="0"/>
        <v>0.54980079681274896</v>
      </c>
      <c r="J39" s="344">
        <f t="shared" si="0"/>
        <v>0.42322749021313616</v>
      </c>
    </row>
    <row r="41" spans="1:10" ht="18" customHeight="1">
      <c r="A41" s="250" t="s">
        <v>297</v>
      </c>
      <c r="B41" s="41"/>
      <c r="C41" s="41"/>
      <c r="D41" s="41"/>
    </row>
    <row r="42" spans="1:10" ht="18" customHeight="1">
      <c r="A42" s="250" t="s">
        <v>240</v>
      </c>
      <c r="B42" s="41"/>
      <c r="C42" s="41"/>
      <c r="D42" s="41"/>
    </row>
    <row r="43" spans="1:10" ht="18" customHeight="1">
      <c r="A43" s="250" t="s">
        <v>239</v>
      </c>
      <c r="B43" s="41"/>
      <c r="C43" s="41"/>
      <c r="D43" s="41"/>
    </row>
    <row r="45" spans="1:10" ht="18" customHeight="1">
      <c r="A45" s="24"/>
    </row>
    <row r="46" spans="1:10" ht="18" customHeight="1">
      <c r="B46" s="41"/>
      <c r="C46" s="41"/>
      <c r="D46" s="41"/>
    </row>
  </sheetData>
  <mergeCells count="5">
    <mergeCell ref="A1:J1"/>
    <mergeCell ref="A3:A5"/>
    <mergeCell ref="B3:D4"/>
    <mergeCell ref="E3:G4"/>
    <mergeCell ref="H3:J4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scale="94" pageOrder="overThenDown" orientation="portrait" r:id="rId1"/>
  <headerFooter alignWithMargins="0">
    <oddHeader>&amp;L表1－1</oddHeader>
    <oddFooter>&amp;C１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2"/>
  <sheetViews>
    <sheetView view="pageBreakPreview" topLeftCell="A45" zoomScale="90" zoomScaleSheetLayoutView="90" workbookViewId="0">
      <selection activeCell="M19" sqref="M19"/>
    </sheetView>
  </sheetViews>
  <sheetFormatPr defaultColWidth="9" defaultRowHeight="18" customHeight="1"/>
  <cols>
    <col min="1" max="1" width="11.90625" style="2" customWidth="1"/>
    <col min="2" max="2" width="11.6328125" style="2" customWidth="1"/>
    <col min="3" max="3" width="11.453125" style="2" customWidth="1"/>
    <col min="4" max="4" width="12.453125" style="2" customWidth="1"/>
    <col min="5" max="5" width="10.90625" style="2" customWidth="1"/>
    <col min="6" max="6" width="11.36328125" style="2" customWidth="1"/>
    <col min="7" max="7" width="11" style="2" customWidth="1"/>
    <col min="8" max="11" width="9" style="2" customWidth="1"/>
    <col min="12" max="16384" width="9" style="2"/>
  </cols>
  <sheetData>
    <row r="1" spans="1:10" s="15" customFormat="1" ht="18" customHeight="1">
      <c r="A1" s="606" t="str">
        <f>表紙!B9</f>
        <v>令和８年度市町村別高齢者数・高齢化率（圏域別）</v>
      </c>
      <c r="B1" s="606"/>
      <c r="C1" s="606"/>
      <c r="D1" s="606"/>
      <c r="E1" s="606"/>
      <c r="F1" s="606"/>
      <c r="G1" s="606"/>
      <c r="H1" s="606"/>
      <c r="I1" s="606"/>
      <c r="J1" s="606"/>
    </row>
    <row r="2" spans="1:10" ht="18" customHeight="1">
      <c r="B2" s="25"/>
      <c r="J2" s="72" t="str">
        <f>'表1-1'!J2</f>
        <v>令和８年７月１日現在</v>
      </c>
    </row>
    <row r="3" spans="1:10" ht="18" customHeight="1">
      <c r="A3" s="620" t="s">
        <v>32</v>
      </c>
      <c r="B3" s="623" t="s">
        <v>100</v>
      </c>
      <c r="C3" s="624"/>
      <c r="D3" s="625"/>
      <c r="E3" s="629" t="s">
        <v>168</v>
      </c>
      <c r="F3" s="624"/>
      <c r="G3" s="625"/>
      <c r="H3" s="629" t="s">
        <v>169</v>
      </c>
      <c r="I3" s="624"/>
      <c r="J3" s="625"/>
    </row>
    <row r="4" spans="1:10" ht="18" customHeight="1">
      <c r="A4" s="621"/>
      <c r="B4" s="626"/>
      <c r="C4" s="627"/>
      <c r="D4" s="628"/>
      <c r="E4" s="630"/>
      <c r="F4" s="627"/>
      <c r="G4" s="628"/>
      <c r="H4" s="630"/>
      <c r="I4" s="627"/>
      <c r="J4" s="628"/>
    </row>
    <row r="5" spans="1:10" ht="18" customHeight="1">
      <c r="A5" s="622"/>
      <c r="B5" s="26" t="s">
        <v>46</v>
      </c>
      <c r="C5" s="56" t="s">
        <v>53</v>
      </c>
      <c r="D5" s="44" t="s">
        <v>167</v>
      </c>
      <c r="E5" s="52" t="s">
        <v>46</v>
      </c>
      <c r="F5" s="56" t="s">
        <v>53</v>
      </c>
      <c r="G5" s="44" t="s">
        <v>167</v>
      </c>
      <c r="H5" s="52" t="s">
        <v>46</v>
      </c>
      <c r="I5" s="56" t="s">
        <v>53</v>
      </c>
      <c r="J5" s="44" t="s">
        <v>167</v>
      </c>
    </row>
    <row r="6" spans="1:10" ht="18" customHeight="1">
      <c r="A6" s="16" t="s">
        <v>57</v>
      </c>
      <c r="B6" s="81">
        <f>'表1-1'!B6</f>
        <v>409365</v>
      </c>
      <c r="C6" s="57">
        <f>'表1-1'!C6</f>
        <v>455388</v>
      </c>
      <c r="D6" s="93">
        <f>'表1-1'!D6</f>
        <v>864753</v>
      </c>
      <c r="E6" s="81">
        <f>E7+E11+E14+E19+E27+E30+E34+E36</f>
        <v>148437</v>
      </c>
      <c r="F6" s="57">
        <f>F7+F11+F14+F19+F27+F30+F34+F36</f>
        <v>204839</v>
      </c>
      <c r="G6" s="93">
        <f>G7+G11+G14+G19+G27+G30+G34+G36</f>
        <v>353276</v>
      </c>
      <c r="H6" s="63">
        <f t="shared" ref="H6:J39" si="0">E6/B6</f>
        <v>0.3626030559525118</v>
      </c>
      <c r="I6" s="68">
        <f t="shared" si="0"/>
        <v>0.44981202842411305</v>
      </c>
      <c r="J6" s="74">
        <f t="shared" si="0"/>
        <v>0.4085282155713828</v>
      </c>
    </row>
    <row r="7" spans="1:10" ht="18" customHeight="1">
      <c r="A7" s="17" t="s">
        <v>180</v>
      </c>
      <c r="B7" s="32">
        <f t="shared" ref="B7:G7" si="1">SUM(B8:B10)</f>
        <v>43107</v>
      </c>
      <c r="C7" s="28">
        <f t="shared" si="1"/>
        <v>47799</v>
      </c>
      <c r="D7" s="45">
        <f t="shared" si="1"/>
        <v>90906</v>
      </c>
      <c r="E7" s="27">
        <f t="shared" si="1"/>
        <v>16328</v>
      </c>
      <c r="F7" s="28">
        <f t="shared" si="1"/>
        <v>23177</v>
      </c>
      <c r="G7" s="45">
        <f t="shared" si="1"/>
        <v>39505</v>
      </c>
      <c r="H7" s="63">
        <f>E7/B7</f>
        <v>0.37877838866077435</v>
      </c>
      <c r="I7" s="68">
        <f t="shared" si="0"/>
        <v>0.48488462101717611</v>
      </c>
      <c r="J7" s="74">
        <f t="shared" si="0"/>
        <v>0.43456977537236269</v>
      </c>
    </row>
    <row r="8" spans="1:10" ht="18" customHeight="1">
      <c r="A8" s="19" t="s">
        <v>65</v>
      </c>
      <c r="B8" s="30">
        <f>'表1-1'!B12</f>
        <v>29251</v>
      </c>
      <c r="C8" s="89">
        <f>'表1-1'!C12</f>
        <v>32445</v>
      </c>
      <c r="D8" s="47">
        <f>SUM(B8:C8)</f>
        <v>61696</v>
      </c>
      <c r="E8" s="96">
        <f>'表1-1'!E12</f>
        <v>10844</v>
      </c>
      <c r="F8" s="102">
        <f>'表1-1'!F12</f>
        <v>15407</v>
      </c>
      <c r="G8" s="48">
        <f>SUM(E8:F8)</f>
        <v>26251</v>
      </c>
      <c r="H8" s="65">
        <f t="shared" si="0"/>
        <v>0.37072236846603535</v>
      </c>
      <c r="I8" s="70">
        <f t="shared" si="0"/>
        <v>0.47486515641855448</v>
      </c>
      <c r="J8" s="76">
        <f t="shared" si="0"/>
        <v>0.42548949688796678</v>
      </c>
    </row>
    <row r="9" spans="1:10" ht="18" customHeight="1">
      <c r="A9" s="19" t="s">
        <v>75</v>
      </c>
      <c r="B9" s="30">
        <f>'表1-1'!B15</f>
        <v>11895</v>
      </c>
      <c r="C9" s="90">
        <f>'表1-1'!C15</f>
        <v>13175</v>
      </c>
      <c r="D9" s="94">
        <f>SUM(B9:C9)</f>
        <v>25070</v>
      </c>
      <c r="E9" s="97">
        <f>'表1-1'!E15</f>
        <v>4702</v>
      </c>
      <c r="F9" s="31">
        <f>'表1-1'!F15</f>
        <v>6598</v>
      </c>
      <c r="G9" s="48">
        <f>SUM(E9:F9)</f>
        <v>11300</v>
      </c>
      <c r="H9" s="65">
        <f t="shared" si="0"/>
        <v>0.39529213955443465</v>
      </c>
      <c r="I9" s="70">
        <f t="shared" si="0"/>
        <v>0.50079696394686912</v>
      </c>
      <c r="J9" s="76">
        <f t="shared" si="0"/>
        <v>0.45073793378540089</v>
      </c>
    </row>
    <row r="10" spans="1:10" ht="18" customHeight="1">
      <c r="A10" s="19" t="s">
        <v>51</v>
      </c>
      <c r="B10" s="30">
        <f>'表1-1'!B23</f>
        <v>1961</v>
      </c>
      <c r="C10" s="83">
        <f>'表1-1'!C23</f>
        <v>2179</v>
      </c>
      <c r="D10" s="95">
        <f>SUM(B10:C10)</f>
        <v>4140</v>
      </c>
      <c r="E10" s="98">
        <f>'表1-1'!E23</f>
        <v>782</v>
      </c>
      <c r="F10" s="103">
        <f>'表1-1'!F23</f>
        <v>1172</v>
      </c>
      <c r="G10" s="48">
        <f>SUM(E10:F10)</f>
        <v>1954</v>
      </c>
      <c r="H10" s="66">
        <f t="shared" si="0"/>
        <v>0.39877613462519124</v>
      </c>
      <c r="I10" s="71">
        <f t="shared" si="0"/>
        <v>0.5378614043139055</v>
      </c>
      <c r="J10" s="77">
        <f t="shared" si="0"/>
        <v>0.47198067632850244</v>
      </c>
    </row>
    <row r="11" spans="1:10" ht="18" customHeight="1">
      <c r="A11" s="17" t="s">
        <v>181</v>
      </c>
      <c r="B11" s="32">
        <f t="shared" ref="B11:G11" si="2">SUM(B12:B13)</f>
        <v>13069</v>
      </c>
      <c r="C11" s="28">
        <f t="shared" si="2"/>
        <v>14462</v>
      </c>
      <c r="D11" s="45">
        <f t="shared" si="2"/>
        <v>27531</v>
      </c>
      <c r="E11" s="27">
        <f t="shared" si="2"/>
        <v>5710</v>
      </c>
      <c r="F11" s="28">
        <f t="shared" si="2"/>
        <v>7986</v>
      </c>
      <c r="G11" s="45">
        <f t="shared" si="2"/>
        <v>13696</v>
      </c>
      <c r="H11" s="63">
        <f t="shared" si="0"/>
        <v>0.43691177595837477</v>
      </c>
      <c r="I11" s="68">
        <f t="shared" si="0"/>
        <v>0.55220578066657444</v>
      </c>
      <c r="J11" s="74">
        <f t="shared" si="0"/>
        <v>0.49747557299044715</v>
      </c>
    </row>
    <row r="12" spans="1:10" ht="18" customHeight="1">
      <c r="A12" s="19" t="s">
        <v>47</v>
      </c>
      <c r="B12" s="82">
        <f>'表1-1'!B19</f>
        <v>12264</v>
      </c>
      <c r="C12" s="35">
        <f>'表1-1'!C19</f>
        <v>13637</v>
      </c>
      <c r="D12" s="49">
        <f>SUM(B12:C12)</f>
        <v>25901</v>
      </c>
      <c r="E12" s="29">
        <f>'表1-1'!E19</f>
        <v>5291</v>
      </c>
      <c r="F12" s="39">
        <f>'表1-1'!F19</f>
        <v>7436</v>
      </c>
      <c r="G12" s="104">
        <f>SUM(E12:F12)</f>
        <v>12727</v>
      </c>
      <c r="H12" s="105">
        <f t="shared" si="0"/>
        <v>0.43142530984996741</v>
      </c>
      <c r="I12" s="69">
        <f t="shared" si="0"/>
        <v>0.54528122020972358</v>
      </c>
      <c r="J12" s="75">
        <f t="shared" si="0"/>
        <v>0.49137098953708352</v>
      </c>
    </row>
    <row r="13" spans="1:10" ht="18" customHeight="1">
      <c r="A13" s="19" t="s">
        <v>69</v>
      </c>
      <c r="B13" s="6">
        <f>'表1-1'!B25</f>
        <v>805</v>
      </c>
      <c r="C13" s="37">
        <f>'表1-1'!C25</f>
        <v>825</v>
      </c>
      <c r="D13" s="51">
        <f>SUM(B13:C13)</f>
        <v>1630</v>
      </c>
      <c r="E13" s="98">
        <f>'表1-1'!E25</f>
        <v>419</v>
      </c>
      <c r="F13" s="103">
        <f>'表1-1'!F25</f>
        <v>550</v>
      </c>
      <c r="G13" s="51">
        <f>SUM(E13:F13)</f>
        <v>969</v>
      </c>
      <c r="H13" s="66">
        <f t="shared" si="0"/>
        <v>0.52049689440993785</v>
      </c>
      <c r="I13" s="71">
        <f t="shared" si="0"/>
        <v>0.66666666666666663</v>
      </c>
      <c r="J13" s="77">
        <f t="shared" si="0"/>
        <v>0.59447852760736197</v>
      </c>
    </row>
    <row r="14" spans="1:10" ht="18" customHeight="1">
      <c r="A14" s="17" t="s">
        <v>182</v>
      </c>
      <c r="B14" s="32">
        <f t="shared" ref="B14:G14" si="3">SUM(B15:B18)</f>
        <v>30046</v>
      </c>
      <c r="C14" s="28">
        <f t="shared" si="3"/>
        <v>34725</v>
      </c>
      <c r="D14" s="45">
        <f t="shared" si="3"/>
        <v>64771</v>
      </c>
      <c r="E14" s="27">
        <f t="shared" si="3"/>
        <v>12668</v>
      </c>
      <c r="F14" s="28">
        <f t="shared" si="3"/>
        <v>18148</v>
      </c>
      <c r="G14" s="45">
        <f t="shared" si="3"/>
        <v>30816</v>
      </c>
      <c r="H14" s="63">
        <f t="shared" si="0"/>
        <v>0.4216201823870066</v>
      </c>
      <c r="I14" s="68">
        <f t="shared" si="0"/>
        <v>0.52262059035277175</v>
      </c>
      <c r="J14" s="74">
        <f t="shared" si="0"/>
        <v>0.4757684766330611</v>
      </c>
    </row>
    <row r="15" spans="1:10" ht="18" customHeight="1">
      <c r="A15" s="19" t="s">
        <v>63</v>
      </c>
      <c r="B15" s="29">
        <f>'表1-1'!B10</f>
        <v>20374</v>
      </c>
      <c r="C15" s="35">
        <f>'表1-1'!C10</f>
        <v>23610</v>
      </c>
      <c r="D15" s="49">
        <f>SUM(B15:C15)</f>
        <v>43984</v>
      </c>
      <c r="E15" s="29">
        <f>'表1-1'!E10</f>
        <v>7987</v>
      </c>
      <c r="F15" s="35">
        <f>'表1-1'!F10</f>
        <v>11734</v>
      </c>
      <c r="G15" s="60">
        <f>SUM(E15:F15)</f>
        <v>19721</v>
      </c>
      <c r="H15" s="64">
        <f t="shared" si="0"/>
        <v>0.39201924020810835</v>
      </c>
      <c r="I15" s="69">
        <f t="shared" si="0"/>
        <v>0.4969927996611605</v>
      </c>
      <c r="J15" s="75">
        <f t="shared" si="0"/>
        <v>0.44836758821389594</v>
      </c>
    </row>
    <row r="16" spans="1:10" ht="18" customHeight="1">
      <c r="A16" s="19" t="s">
        <v>8</v>
      </c>
      <c r="B16" s="83">
        <f>'表1-1'!B27</f>
        <v>1157</v>
      </c>
      <c r="C16" s="83">
        <f>'表1-1'!C27</f>
        <v>1260</v>
      </c>
      <c r="D16" s="48">
        <f>SUM(B16:C16)</f>
        <v>2417</v>
      </c>
      <c r="E16" s="30">
        <f>'表1-1'!E27</f>
        <v>589</v>
      </c>
      <c r="F16" s="36">
        <f>'表1-1'!F27</f>
        <v>795</v>
      </c>
      <c r="G16" s="48">
        <f>SUM(E16:F16)</f>
        <v>1384</v>
      </c>
      <c r="H16" s="65">
        <f t="shared" si="0"/>
        <v>0.50907519446845284</v>
      </c>
      <c r="I16" s="70">
        <f t="shared" si="0"/>
        <v>0.63095238095238093</v>
      </c>
      <c r="J16" s="76">
        <f t="shared" si="0"/>
        <v>0.57261067438973934</v>
      </c>
    </row>
    <row r="17" spans="1:10" ht="18" customHeight="1">
      <c r="A17" s="19" t="s">
        <v>2</v>
      </c>
      <c r="B17" s="31">
        <f>'表1-1'!B28</f>
        <v>5939</v>
      </c>
      <c r="C17" s="36">
        <f>'表1-1'!C28</f>
        <v>6936</v>
      </c>
      <c r="D17" s="50">
        <f>SUM(B17:C17)</f>
        <v>12875</v>
      </c>
      <c r="E17" s="83">
        <f>'表1-1'!E28</f>
        <v>2796</v>
      </c>
      <c r="F17" s="83">
        <f>'表1-1'!F28</f>
        <v>3896</v>
      </c>
      <c r="G17" s="50">
        <f>SUM(E17:F17)</f>
        <v>6692</v>
      </c>
      <c r="H17" s="65">
        <f t="shared" si="0"/>
        <v>0.47078632766459</v>
      </c>
      <c r="I17" s="70">
        <f t="shared" si="0"/>
        <v>0.56170703575547865</v>
      </c>
      <c r="J17" s="76">
        <f t="shared" si="0"/>
        <v>0.51976699029126217</v>
      </c>
    </row>
    <row r="18" spans="1:10" ht="18" customHeight="1">
      <c r="A18" s="19" t="s">
        <v>85</v>
      </c>
      <c r="B18" s="84">
        <f>'表1-1'!B29</f>
        <v>2576</v>
      </c>
      <c r="C18" s="37">
        <f>'表1-1'!C29</f>
        <v>2919</v>
      </c>
      <c r="D18" s="50">
        <f>SUM(B18:C18)</f>
        <v>5495</v>
      </c>
      <c r="E18" s="37">
        <f>'表1-1'!E29</f>
        <v>1296</v>
      </c>
      <c r="F18" s="37">
        <f>'表1-1'!F29</f>
        <v>1723</v>
      </c>
      <c r="G18" s="50">
        <f>SUM(E18:F18)</f>
        <v>3019</v>
      </c>
      <c r="H18" s="66">
        <f t="shared" si="0"/>
        <v>0.50310559006211175</v>
      </c>
      <c r="I18" s="71">
        <f t="shared" si="0"/>
        <v>0.59027064063035284</v>
      </c>
      <c r="J18" s="77">
        <f t="shared" si="0"/>
        <v>0.54940855323020932</v>
      </c>
    </row>
    <row r="19" spans="1:10" ht="18" customHeight="1">
      <c r="A19" s="17" t="s">
        <v>183</v>
      </c>
      <c r="B19" s="32">
        <f t="shared" ref="B19:G19" si="4">SUM(B20:B26)</f>
        <v>169716</v>
      </c>
      <c r="C19" s="28">
        <f t="shared" si="4"/>
        <v>189777</v>
      </c>
      <c r="D19" s="45">
        <f t="shared" si="4"/>
        <v>359493</v>
      </c>
      <c r="E19" s="27">
        <f t="shared" si="4"/>
        <v>54436</v>
      </c>
      <c r="F19" s="28">
        <f t="shared" si="4"/>
        <v>75599</v>
      </c>
      <c r="G19" s="45">
        <f t="shared" si="4"/>
        <v>130035</v>
      </c>
      <c r="H19" s="63">
        <f t="shared" si="0"/>
        <v>0.32074760187607532</v>
      </c>
      <c r="I19" s="68">
        <f t="shared" si="0"/>
        <v>0.39835701902759557</v>
      </c>
      <c r="J19" s="74">
        <f t="shared" si="0"/>
        <v>0.3617177525014395</v>
      </c>
    </row>
    <row r="20" spans="1:10" ht="18" customHeight="1">
      <c r="A20" s="78" t="s">
        <v>84</v>
      </c>
      <c r="B20" s="85">
        <f>'表1-1'!B9</f>
        <v>136776</v>
      </c>
      <c r="C20" s="91">
        <f>'表1-1'!C9</f>
        <v>152704</v>
      </c>
      <c r="D20" s="61">
        <f t="shared" ref="D20:D26" si="5">SUM(B20:C20)</f>
        <v>289480</v>
      </c>
      <c r="E20" s="99">
        <f>'表1-1'!E9</f>
        <v>41084</v>
      </c>
      <c r="F20" s="7">
        <f>'表1-1'!F9</f>
        <v>57367</v>
      </c>
      <c r="G20" s="61">
        <f t="shared" ref="G20:G26" si="6">SUM(E20:F20)</f>
        <v>98451</v>
      </c>
      <c r="H20" s="64">
        <f t="shared" si="0"/>
        <v>0.30037433467859859</v>
      </c>
      <c r="I20" s="69">
        <f t="shared" si="0"/>
        <v>0.37567450754400672</v>
      </c>
      <c r="J20" s="75">
        <f t="shared" si="0"/>
        <v>0.34009603426834323</v>
      </c>
    </row>
    <row r="21" spans="1:10" ht="18" customHeight="1">
      <c r="A21" s="19" t="s">
        <v>71</v>
      </c>
      <c r="B21" s="30">
        <f>'表1-1'!B13</f>
        <v>10009</v>
      </c>
      <c r="C21" s="36">
        <f>'表1-1'!C13</f>
        <v>11180</v>
      </c>
      <c r="D21" s="48">
        <f t="shared" si="5"/>
        <v>21189</v>
      </c>
      <c r="E21" s="100">
        <f>'表1-1'!E13</f>
        <v>4935</v>
      </c>
      <c r="F21" s="36">
        <f>'表1-1'!F13</f>
        <v>6497</v>
      </c>
      <c r="G21" s="48">
        <f t="shared" si="6"/>
        <v>11432</v>
      </c>
      <c r="H21" s="65">
        <f t="shared" si="0"/>
        <v>0.49305624937556197</v>
      </c>
      <c r="I21" s="70">
        <f t="shared" si="0"/>
        <v>0.58112701252236132</v>
      </c>
      <c r="J21" s="76">
        <f t="shared" si="0"/>
        <v>0.53952522535277736</v>
      </c>
    </row>
    <row r="22" spans="1:10" ht="18" customHeight="1">
      <c r="A22" s="251" t="s">
        <v>40</v>
      </c>
      <c r="B22" s="30">
        <f>'表1-1'!B17</f>
        <v>14176</v>
      </c>
      <c r="C22" s="36">
        <f>'表1-1'!C17</f>
        <v>15829</v>
      </c>
      <c r="D22" s="48">
        <f t="shared" si="5"/>
        <v>30005</v>
      </c>
      <c r="E22" s="31">
        <f>'表1-1'!E17</f>
        <v>4677</v>
      </c>
      <c r="F22" s="31">
        <f>'表1-1'!F17</f>
        <v>6429</v>
      </c>
      <c r="G22" s="48">
        <f t="shared" si="6"/>
        <v>11106</v>
      </c>
      <c r="H22" s="65">
        <f t="shared" si="0"/>
        <v>0.32992381489841988</v>
      </c>
      <c r="I22" s="70">
        <f t="shared" si="0"/>
        <v>0.4061532629982943</v>
      </c>
      <c r="J22" s="76">
        <f t="shared" si="0"/>
        <v>0.37013831028161975</v>
      </c>
    </row>
    <row r="23" spans="1:10" ht="18" customHeight="1">
      <c r="A23" s="79" t="s">
        <v>58</v>
      </c>
      <c r="B23" s="86">
        <f>'表1-1'!B31</f>
        <v>3364</v>
      </c>
      <c r="C23" s="83">
        <f>'表1-1'!C31</f>
        <v>3773</v>
      </c>
      <c r="D23" s="50">
        <f t="shared" si="5"/>
        <v>7137</v>
      </c>
      <c r="E23" s="101">
        <f>'表1-1'!E31</f>
        <v>1603</v>
      </c>
      <c r="F23" s="83">
        <f>'表1-1'!F31</f>
        <v>2221</v>
      </c>
      <c r="G23" s="50">
        <f t="shared" si="6"/>
        <v>3824</v>
      </c>
      <c r="H23" s="65">
        <f t="shared" si="0"/>
        <v>0.47651605231866823</v>
      </c>
      <c r="I23" s="70">
        <f t="shared" si="0"/>
        <v>0.58865624171746622</v>
      </c>
      <c r="J23" s="76">
        <f t="shared" si="0"/>
        <v>0.5357993554714866</v>
      </c>
    </row>
    <row r="24" spans="1:10" ht="18" customHeight="1">
      <c r="A24" s="19" t="s">
        <v>80</v>
      </c>
      <c r="B24" s="30">
        <f>'表1-1'!B32</f>
        <v>2228</v>
      </c>
      <c r="C24" s="36">
        <f>'表1-1'!C32</f>
        <v>2730</v>
      </c>
      <c r="D24" s="48">
        <f t="shared" si="5"/>
        <v>4958</v>
      </c>
      <c r="E24" s="31">
        <f>'表1-1'!E32</f>
        <v>950</v>
      </c>
      <c r="F24" s="36">
        <f>'表1-1'!F32</f>
        <v>1441</v>
      </c>
      <c r="G24" s="48">
        <f t="shared" si="6"/>
        <v>2391</v>
      </c>
      <c r="H24" s="65">
        <f t="shared" si="0"/>
        <v>0.42639138240574509</v>
      </c>
      <c r="I24" s="70">
        <f t="shared" si="0"/>
        <v>0.52783882783882785</v>
      </c>
      <c r="J24" s="76">
        <f t="shared" si="0"/>
        <v>0.48225090762404194</v>
      </c>
    </row>
    <row r="25" spans="1:10" ht="18" customHeight="1">
      <c r="A25" s="19" t="s">
        <v>35</v>
      </c>
      <c r="B25" s="31">
        <f>'表1-1'!B33</f>
        <v>1827</v>
      </c>
      <c r="C25" s="36">
        <f>'表1-1'!C33</f>
        <v>2144</v>
      </c>
      <c r="D25" s="48">
        <f t="shared" si="5"/>
        <v>3971</v>
      </c>
      <c r="E25" s="36">
        <f>'表1-1'!E33</f>
        <v>766</v>
      </c>
      <c r="F25" s="36">
        <f>'表1-1'!F33</f>
        <v>1080</v>
      </c>
      <c r="G25" s="60">
        <f t="shared" si="6"/>
        <v>1846</v>
      </c>
      <c r="H25" s="65">
        <f t="shared" si="0"/>
        <v>0.4192665571975917</v>
      </c>
      <c r="I25" s="70">
        <f t="shared" si="0"/>
        <v>0.50373134328358204</v>
      </c>
      <c r="J25" s="76">
        <f t="shared" si="0"/>
        <v>0.46487030974565602</v>
      </c>
    </row>
    <row r="26" spans="1:10" ht="18" customHeight="1">
      <c r="A26" s="19" t="s">
        <v>82</v>
      </c>
      <c r="B26" s="37">
        <f>'表1-1'!B34</f>
        <v>1336</v>
      </c>
      <c r="C26" s="37">
        <f>'表1-1'!C34</f>
        <v>1417</v>
      </c>
      <c r="D26" s="50">
        <f t="shared" si="5"/>
        <v>2753</v>
      </c>
      <c r="E26" s="37">
        <f>'表1-1'!E34</f>
        <v>421</v>
      </c>
      <c r="F26" s="37">
        <f>'表1-1'!F34</f>
        <v>564</v>
      </c>
      <c r="G26" s="51">
        <f t="shared" si="6"/>
        <v>985</v>
      </c>
      <c r="H26" s="66">
        <f t="shared" si="0"/>
        <v>0.31511976047904194</v>
      </c>
      <c r="I26" s="71">
        <f t="shared" si="0"/>
        <v>0.39802399435426961</v>
      </c>
      <c r="J26" s="77">
        <f t="shared" si="0"/>
        <v>0.35779150018162004</v>
      </c>
    </row>
    <row r="27" spans="1:10" ht="24">
      <c r="A27" s="80" t="s">
        <v>185</v>
      </c>
      <c r="B27" s="32">
        <f t="shared" ref="B27:G27" si="7">SUM(B28:B29)</f>
        <v>43006</v>
      </c>
      <c r="C27" s="28">
        <f t="shared" si="7"/>
        <v>45592</v>
      </c>
      <c r="D27" s="45">
        <f t="shared" si="7"/>
        <v>88598</v>
      </c>
      <c r="E27" s="27">
        <f t="shared" si="7"/>
        <v>15407</v>
      </c>
      <c r="F27" s="28">
        <f t="shared" si="7"/>
        <v>20833</v>
      </c>
      <c r="G27" s="45">
        <f t="shared" si="7"/>
        <v>36240</v>
      </c>
      <c r="H27" s="63">
        <f t="shared" si="0"/>
        <v>0.35825233688322561</v>
      </c>
      <c r="I27" s="68">
        <f t="shared" si="0"/>
        <v>0.4569442007369714</v>
      </c>
      <c r="J27" s="74">
        <f t="shared" si="0"/>
        <v>0.40903857874895594</v>
      </c>
    </row>
    <row r="28" spans="1:10" ht="18" customHeight="1">
      <c r="A28" s="19" t="s">
        <v>74</v>
      </c>
      <c r="B28" s="20">
        <f>'表1-1'!B16</f>
        <v>32844</v>
      </c>
      <c r="C28" s="35">
        <f>'表1-1'!C16</f>
        <v>34784</v>
      </c>
      <c r="D28" s="48">
        <f>SUM(B28:C28)</f>
        <v>67628</v>
      </c>
      <c r="E28" s="29">
        <f>'表1-1'!E16</f>
        <v>11669</v>
      </c>
      <c r="F28" s="31">
        <f>'表1-1'!F16</f>
        <v>15722</v>
      </c>
      <c r="G28" s="48">
        <f>SUM(E28:F28)</f>
        <v>27391</v>
      </c>
      <c r="H28" s="65">
        <f t="shared" si="0"/>
        <v>0.35528559249786873</v>
      </c>
      <c r="I28" s="70">
        <f t="shared" si="0"/>
        <v>0.45198942042318307</v>
      </c>
      <c r="J28" s="76">
        <f t="shared" si="0"/>
        <v>0.40502454604601645</v>
      </c>
    </row>
    <row r="29" spans="1:10" ht="18" customHeight="1">
      <c r="A29" s="19" t="s">
        <v>79</v>
      </c>
      <c r="B29" s="87">
        <f>'表1-1'!B20</f>
        <v>10162</v>
      </c>
      <c r="C29" s="37">
        <f>'表1-1'!C20</f>
        <v>10808</v>
      </c>
      <c r="D29" s="48">
        <f>SUM(B29:C29)</f>
        <v>20970</v>
      </c>
      <c r="E29" s="98">
        <f>'表1-1'!E20</f>
        <v>3738</v>
      </c>
      <c r="F29" s="101">
        <f>'表1-1'!F20</f>
        <v>5111</v>
      </c>
      <c r="G29" s="48">
        <f>SUM(E29:F29)</f>
        <v>8849</v>
      </c>
      <c r="H29" s="65">
        <f t="shared" si="0"/>
        <v>0.3678409761857902</v>
      </c>
      <c r="I29" s="70">
        <f t="shared" si="0"/>
        <v>0.47289045151739451</v>
      </c>
      <c r="J29" s="76">
        <f t="shared" si="0"/>
        <v>0.42198378636146877</v>
      </c>
    </row>
    <row r="30" spans="1:10" ht="18" customHeight="1">
      <c r="A30" s="17" t="s">
        <v>187</v>
      </c>
      <c r="B30" s="32">
        <f t="shared" ref="B30:G30" si="8">SUM(B31:B33)</f>
        <v>50166</v>
      </c>
      <c r="C30" s="28">
        <f t="shared" si="8"/>
        <v>56993</v>
      </c>
      <c r="D30" s="45">
        <f t="shared" si="8"/>
        <v>107159</v>
      </c>
      <c r="E30" s="27">
        <f t="shared" si="8"/>
        <v>19653</v>
      </c>
      <c r="F30" s="28">
        <f t="shared" si="8"/>
        <v>27258</v>
      </c>
      <c r="G30" s="45">
        <f t="shared" si="8"/>
        <v>46911</v>
      </c>
      <c r="H30" s="63">
        <f t="shared" si="0"/>
        <v>0.39175935892835784</v>
      </c>
      <c r="I30" s="68">
        <f t="shared" si="0"/>
        <v>0.47826926113733265</v>
      </c>
      <c r="J30" s="74">
        <f t="shared" si="0"/>
        <v>0.43777004264690789</v>
      </c>
    </row>
    <row r="31" spans="1:10" ht="18" customHeight="1">
      <c r="A31" s="19" t="s">
        <v>95</v>
      </c>
      <c r="B31" s="31">
        <f>'表1-1'!B18</f>
        <v>32702</v>
      </c>
      <c r="C31" s="36">
        <f>'表1-1'!C18</f>
        <v>36917</v>
      </c>
      <c r="D31" s="48">
        <f>SUM(B31:C31)</f>
        <v>69619</v>
      </c>
      <c r="E31" s="36">
        <f>'表1-1'!E18</f>
        <v>12255</v>
      </c>
      <c r="F31" s="36">
        <f>'表1-1'!F18</f>
        <v>17087</v>
      </c>
      <c r="G31" s="48">
        <f>SUM(E31:F31)</f>
        <v>29342</v>
      </c>
      <c r="H31" s="65">
        <f t="shared" si="0"/>
        <v>0.37474772185187449</v>
      </c>
      <c r="I31" s="70">
        <f t="shared" si="0"/>
        <v>0.46284909391337326</v>
      </c>
      <c r="J31" s="76">
        <f t="shared" si="0"/>
        <v>0.42146540455910025</v>
      </c>
    </row>
    <row r="32" spans="1:10" ht="18" customHeight="1">
      <c r="A32" s="19" t="s">
        <v>87</v>
      </c>
      <c r="B32" s="20">
        <f>'表1-1'!B21</f>
        <v>9735</v>
      </c>
      <c r="C32" s="36">
        <f>'表1-1'!C21</f>
        <v>11387</v>
      </c>
      <c r="D32" s="48">
        <f>SUM(B32:C32)</f>
        <v>21122</v>
      </c>
      <c r="E32" s="30">
        <f>'表1-1'!E21</f>
        <v>4223</v>
      </c>
      <c r="F32" s="31">
        <f>'表1-1'!F21</f>
        <v>5989</v>
      </c>
      <c r="G32" s="48">
        <f>SUM(E32:F32)</f>
        <v>10212</v>
      </c>
      <c r="H32" s="65">
        <f t="shared" si="0"/>
        <v>0.43379558294812531</v>
      </c>
      <c r="I32" s="70">
        <f t="shared" si="0"/>
        <v>0.52595064547290771</v>
      </c>
      <c r="J32" s="76">
        <f t="shared" si="0"/>
        <v>0.48347694347126219</v>
      </c>
    </row>
    <row r="33" spans="1:10" ht="18" customHeight="1">
      <c r="A33" s="19" t="s">
        <v>83</v>
      </c>
      <c r="B33" s="88">
        <f>'表1-1'!B36</f>
        <v>7729</v>
      </c>
      <c r="C33" s="88">
        <f>'表1-1'!C36</f>
        <v>8689</v>
      </c>
      <c r="D33" s="48">
        <f>SUM(B33:C33)</f>
        <v>16418</v>
      </c>
      <c r="E33" s="88">
        <f>'表1-1'!E36</f>
        <v>3175</v>
      </c>
      <c r="F33" s="88">
        <f>'表1-1'!F36</f>
        <v>4182</v>
      </c>
      <c r="G33" s="48">
        <f>SUM(E33:F33)</f>
        <v>7357</v>
      </c>
      <c r="H33" s="66">
        <f t="shared" si="0"/>
        <v>0.41079052917583131</v>
      </c>
      <c r="I33" s="71">
        <f t="shared" si="0"/>
        <v>0.48129819311773508</v>
      </c>
      <c r="J33" s="77">
        <f t="shared" si="0"/>
        <v>0.44810573760506761</v>
      </c>
    </row>
    <row r="34" spans="1:10" ht="18" customHeight="1">
      <c r="A34" s="17" t="s">
        <v>188</v>
      </c>
      <c r="B34" s="32">
        <f>SUM(B35)</f>
        <v>35748</v>
      </c>
      <c r="C34" s="28">
        <f>SUM(C35)</f>
        <v>39881</v>
      </c>
      <c r="D34" s="45">
        <f>SUM(B34:C34)</f>
        <v>75629</v>
      </c>
      <c r="E34" s="27">
        <f>SUM(E35)</f>
        <v>13951</v>
      </c>
      <c r="F34" s="28">
        <f>SUM(F35)</f>
        <v>18707</v>
      </c>
      <c r="G34" s="45">
        <f>SUM(G35)</f>
        <v>32658</v>
      </c>
      <c r="H34" s="63">
        <f t="shared" si="0"/>
        <v>0.39025959494237439</v>
      </c>
      <c r="I34" s="68">
        <f t="shared" si="0"/>
        <v>0.46907048469195856</v>
      </c>
      <c r="J34" s="74">
        <f t="shared" si="0"/>
        <v>0.43181848232820741</v>
      </c>
    </row>
    <row r="35" spans="1:10" ht="18" customHeight="1">
      <c r="A35" s="19" t="s">
        <v>4</v>
      </c>
      <c r="B35" s="30">
        <f>'表1-1'!B11</f>
        <v>35748</v>
      </c>
      <c r="C35" s="36">
        <f>'表1-1'!C11</f>
        <v>39881</v>
      </c>
      <c r="D35" s="48">
        <f>SUM(B35:C35)</f>
        <v>75629</v>
      </c>
      <c r="E35" s="30">
        <f>'表1-1'!E11</f>
        <v>13951</v>
      </c>
      <c r="F35" s="58">
        <f>'表1-1'!F11</f>
        <v>18707</v>
      </c>
      <c r="G35" s="48">
        <f>SUM(E35:F35)</f>
        <v>32658</v>
      </c>
      <c r="H35" s="65">
        <f t="shared" si="0"/>
        <v>0.39025959494237439</v>
      </c>
      <c r="I35" s="70">
        <f t="shared" si="0"/>
        <v>0.46907048469195856</v>
      </c>
      <c r="J35" s="76">
        <f t="shared" si="0"/>
        <v>0.43181848232820741</v>
      </c>
    </row>
    <row r="36" spans="1:10" ht="18" customHeight="1">
      <c r="A36" s="17" t="s">
        <v>189</v>
      </c>
      <c r="B36" s="32">
        <f t="shared" ref="B36:G36" si="9">SUM(B37:B39)</f>
        <v>24592</v>
      </c>
      <c r="C36" s="28">
        <f t="shared" si="9"/>
        <v>26191</v>
      </c>
      <c r="D36" s="45">
        <f t="shared" si="9"/>
        <v>50783</v>
      </c>
      <c r="E36" s="27">
        <f t="shared" si="9"/>
        <v>10284</v>
      </c>
      <c r="F36" s="28">
        <f t="shared" si="9"/>
        <v>13131</v>
      </c>
      <c r="G36" s="45">
        <f t="shared" si="9"/>
        <v>23415</v>
      </c>
      <c r="H36" s="63">
        <f t="shared" si="0"/>
        <v>0.41818477553675992</v>
      </c>
      <c r="I36" s="68">
        <f t="shared" si="0"/>
        <v>0.50135542743690575</v>
      </c>
      <c r="J36" s="74">
        <f t="shared" si="0"/>
        <v>0.46107949510663016</v>
      </c>
    </row>
    <row r="37" spans="1:10" ht="18" customHeight="1">
      <c r="A37" s="18" t="s">
        <v>72</v>
      </c>
      <c r="B37" s="29">
        <f>'表1-1'!B14</f>
        <v>17542</v>
      </c>
      <c r="C37" s="92">
        <f>'表1-1'!C14</f>
        <v>18999</v>
      </c>
      <c r="D37" s="61">
        <f>SUM(B37:C37)</f>
        <v>36541</v>
      </c>
      <c r="E37" s="35">
        <f>'表1-1'!E14</f>
        <v>7343</v>
      </c>
      <c r="F37" s="35">
        <f>'表1-1'!F14</f>
        <v>9525</v>
      </c>
      <c r="G37" s="61">
        <f>SUM(E37:F37)</f>
        <v>16868</v>
      </c>
      <c r="H37" s="64">
        <f t="shared" si="0"/>
        <v>0.41859537110933759</v>
      </c>
      <c r="I37" s="69">
        <f t="shared" si="0"/>
        <v>0.50134217590399499</v>
      </c>
      <c r="J37" s="75">
        <f t="shared" si="0"/>
        <v>0.46161845598095291</v>
      </c>
    </row>
    <row r="38" spans="1:10" ht="18" customHeight="1">
      <c r="A38" s="19" t="s">
        <v>48</v>
      </c>
      <c r="B38" s="83">
        <f>'表1-1'!B38</f>
        <v>5755</v>
      </c>
      <c r="C38" s="83">
        <f>'表1-1'!C38</f>
        <v>6188</v>
      </c>
      <c r="D38" s="48">
        <f>SUM(B38:C38)</f>
        <v>11943</v>
      </c>
      <c r="E38" s="83">
        <f>'表1-1'!E38</f>
        <v>2520</v>
      </c>
      <c r="F38" s="83">
        <f>'表1-1'!F38</f>
        <v>3054</v>
      </c>
      <c r="G38" s="48">
        <f>SUM(E38:F38)</f>
        <v>5574</v>
      </c>
      <c r="H38" s="65">
        <f t="shared" si="0"/>
        <v>0.43788010425716767</v>
      </c>
      <c r="I38" s="70">
        <f t="shared" si="0"/>
        <v>0.49353587588881709</v>
      </c>
      <c r="J38" s="76">
        <f t="shared" si="0"/>
        <v>0.46671690530017584</v>
      </c>
    </row>
    <row r="39" spans="1:10" ht="18" customHeight="1">
      <c r="A39" s="23" t="s">
        <v>96</v>
      </c>
      <c r="B39" s="37">
        <f>'表1-1'!B39</f>
        <v>1295</v>
      </c>
      <c r="C39" s="37">
        <f>'表1-1'!C39</f>
        <v>1004</v>
      </c>
      <c r="D39" s="51">
        <f>SUM(B39:C39)</f>
        <v>2299</v>
      </c>
      <c r="E39" s="37">
        <f>'表1-1'!E39</f>
        <v>421</v>
      </c>
      <c r="F39" s="37">
        <f>'表1-1'!F39</f>
        <v>552</v>
      </c>
      <c r="G39" s="51">
        <f>SUM(E39:F39)</f>
        <v>973</v>
      </c>
      <c r="H39" s="66">
        <f t="shared" si="0"/>
        <v>0.32509652509652509</v>
      </c>
      <c r="I39" s="71">
        <f t="shared" si="0"/>
        <v>0.54980079681274896</v>
      </c>
      <c r="J39" s="77">
        <f t="shared" si="0"/>
        <v>0.42322749021313616</v>
      </c>
    </row>
    <row r="41" spans="1:10" ht="18" customHeight="1">
      <c r="A41" s="250" t="s">
        <v>297</v>
      </c>
      <c r="B41" s="41"/>
      <c r="C41" s="41"/>
      <c r="D41" s="41"/>
    </row>
    <row r="42" spans="1:10" ht="18" customHeight="1">
      <c r="A42" s="2" t="s">
        <v>239</v>
      </c>
    </row>
  </sheetData>
  <autoFilter ref="A7:J39" xr:uid="{00000000-0009-0000-0000-000002000000}"/>
  <mergeCells count="5">
    <mergeCell ref="A1:J1"/>
    <mergeCell ref="A3:A5"/>
    <mergeCell ref="B3:D4"/>
    <mergeCell ref="E3:G4"/>
    <mergeCell ref="H3:J4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scale="87" pageOrder="overThenDown" orientation="portrait" r:id="rId1"/>
  <headerFooter alignWithMargins="0">
    <oddHeader xml:space="preserve">&amp;L表1－2
</oddHeader>
    <oddFooter>&amp;C２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7"/>
  <sheetViews>
    <sheetView view="pageBreakPreview" topLeftCell="A41" zoomScaleSheetLayoutView="100" workbookViewId="0">
      <selection activeCell="H9" sqref="H9"/>
    </sheetView>
  </sheetViews>
  <sheetFormatPr defaultColWidth="9" defaultRowHeight="18.75" customHeight="1"/>
  <cols>
    <col min="1" max="1" width="5.26953125" style="106" bestFit="1" customWidth="1"/>
    <col min="2" max="2" width="14.90625" style="106" customWidth="1"/>
    <col min="3" max="4" width="15.453125" style="107" customWidth="1"/>
    <col min="5" max="5" width="18.453125" style="106" customWidth="1"/>
    <col min="6" max="6" width="9" style="106" customWidth="1"/>
    <col min="7" max="16384" width="9" style="106"/>
  </cols>
  <sheetData>
    <row r="1" spans="1:5" ht="18.75" customHeight="1">
      <c r="A1" s="631" t="str">
        <f>表紙!B10</f>
        <v>令和８年度高齢化率市町村別順位</v>
      </c>
      <c r="B1" s="632"/>
      <c r="C1" s="632"/>
      <c r="D1" s="632"/>
      <c r="E1" s="632"/>
    </row>
    <row r="2" spans="1:5" ht="18.75" customHeight="1">
      <c r="A2" s="108"/>
      <c r="B2" s="108"/>
      <c r="C2" s="108"/>
      <c r="D2" s="108"/>
      <c r="E2" s="121" t="str">
        <f>'表1-1'!J2</f>
        <v>令和８年７月１日現在</v>
      </c>
    </row>
    <row r="3" spans="1:5" ht="18.75" customHeight="1">
      <c r="A3" s="108"/>
      <c r="B3" s="108"/>
      <c r="C3" s="108"/>
      <c r="D3" s="108"/>
      <c r="E3" s="122"/>
    </row>
    <row r="4" spans="1:5" ht="18.75" customHeight="1">
      <c r="A4" s="108"/>
      <c r="B4" s="108"/>
      <c r="C4" s="117"/>
      <c r="D4" s="108"/>
      <c r="E4" s="108"/>
    </row>
    <row r="5" spans="1:5" ht="37.5" customHeight="1">
      <c r="A5" s="252" t="s">
        <v>29</v>
      </c>
      <c r="B5" s="253" t="s">
        <v>27</v>
      </c>
      <c r="C5" s="118" t="s">
        <v>97</v>
      </c>
      <c r="D5" s="120" t="s">
        <v>73</v>
      </c>
      <c r="E5" s="123" t="s">
        <v>98</v>
      </c>
    </row>
    <row r="6" spans="1:5" ht="18.75" customHeight="1">
      <c r="A6" s="254" t="s">
        <v>170</v>
      </c>
      <c r="B6" s="255" t="s">
        <v>140</v>
      </c>
      <c r="C6" s="347">
        <f>'表1-1'!D6</f>
        <v>864753</v>
      </c>
      <c r="D6" s="348">
        <f>'表1-1'!G6</f>
        <v>353276</v>
      </c>
      <c r="E6" s="349">
        <f>'表1-1'!J6</f>
        <v>0.4085282155713828</v>
      </c>
    </row>
    <row r="7" spans="1:5" ht="18.75" customHeight="1">
      <c r="A7" s="113">
        <v>1</v>
      </c>
      <c r="B7" s="279" t="s">
        <v>69</v>
      </c>
      <c r="C7" s="350">
        <f>VLOOKUP(B7,'表1-1'!$A$6:$D$39,4,FALSE)</f>
        <v>1630</v>
      </c>
      <c r="D7" s="351">
        <f>VLOOKUP(B7,'表1-2'!$A$8:$J$39,7,FALSE)</f>
        <v>969</v>
      </c>
      <c r="E7" s="352">
        <f>VLOOKUP(B7,'表1-1'!$A$6:$J$39,10,FALSE)</f>
        <v>0.59447852760736197</v>
      </c>
    </row>
    <row r="8" spans="1:5" ht="18.75" customHeight="1">
      <c r="A8" s="256">
        <v>2</v>
      </c>
      <c r="B8" s="353" t="s">
        <v>8</v>
      </c>
      <c r="C8" s="354">
        <f>VLOOKUP(B8,'表1-1'!$A$6:$D$39,4,FALSE)</f>
        <v>2417</v>
      </c>
      <c r="D8" s="355">
        <f>VLOOKUP(B8,'表1-2'!$A$8:$J$39,7,FALSE)</f>
        <v>1384</v>
      </c>
      <c r="E8" s="356">
        <f>VLOOKUP(B8,'表1-1'!$A$6:$J$39,10,FALSE)</f>
        <v>0.57261067438973934</v>
      </c>
    </row>
    <row r="9" spans="1:5" ht="18.75" customHeight="1">
      <c r="A9" s="258">
        <v>3</v>
      </c>
      <c r="B9" s="353" t="s">
        <v>85</v>
      </c>
      <c r="C9" s="354">
        <f>VLOOKUP(B9,'表1-1'!$A$6:$D$39,4,FALSE)</f>
        <v>5495</v>
      </c>
      <c r="D9" s="355">
        <f>VLOOKUP(B9,'表1-2'!$A$8:$J$39,7,FALSE)</f>
        <v>3019</v>
      </c>
      <c r="E9" s="356">
        <f>VLOOKUP(B9,'表1-1'!$A$6:$J$39,10,FALSE)</f>
        <v>0.54940855323020932</v>
      </c>
    </row>
    <row r="10" spans="1:5" ht="18.75" customHeight="1">
      <c r="A10" s="256">
        <v>4</v>
      </c>
      <c r="B10" s="353" t="s">
        <v>71</v>
      </c>
      <c r="C10" s="354">
        <f>VLOOKUP(B10,'表1-1'!$A$6:$D$39,4,FALSE)</f>
        <v>21189</v>
      </c>
      <c r="D10" s="355">
        <f>VLOOKUP(B10,'表1-2'!$A$8:$J$39,7,FALSE)</f>
        <v>11432</v>
      </c>
      <c r="E10" s="356">
        <f>VLOOKUP(B10,'表1-1'!$A$6:$J$39,10,FALSE)</f>
        <v>0.53952522535277736</v>
      </c>
    </row>
    <row r="11" spans="1:5" ht="18.75" customHeight="1">
      <c r="A11" s="259">
        <v>5</v>
      </c>
      <c r="B11" s="336" t="s">
        <v>58</v>
      </c>
      <c r="C11" s="357">
        <f>VLOOKUP(B11,'表1-1'!$A$6:$D$39,4,FALSE)</f>
        <v>7137</v>
      </c>
      <c r="D11" s="358">
        <f>VLOOKUP(B11,'表1-2'!$A$8:$J$39,7,FALSE)</f>
        <v>3824</v>
      </c>
      <c r="E11" s="359">
        <f>VLOOKUP(B11,'表1-1'!$A$6:$J$39,10,FALSE)</f>
        <v>0.5357993554714866</v>
      </c>
    </row>
    <row r="12" spans="1:5" ht="18.75" customHeight="1">
      <c r="A12" s="112">
        <v>6</v>
      </c>
      <c r="B12" s="279" t="s">
        <v>2</v>
      </c>
      <c r="C12" s="350">
        <f>VLOOKUP(B12,'表1-1'!$A$6:$D$39,4,FALSE)</f>
        <v>12875</v>
      </c>
      <c r="D12" s="351">
        <f>VLOOKUP(B12,'表1-2'!$A$8:$J$39,7,FALSE)</f>
        <v>6692</v>
      </c>
      <c r="E12" s="352">
        <f>VLOOKUP(B12,'表1-1'!$A$6:$J$39,10,FALSE)</f>
        <v>0.51976699029126217</v>
      </c>
    </row>
    <row r="13" spans="1:5" ht="18.75" customHeight="1">
      <c r="A13" s="256">
        <v>7</v>
      </c>
      <c r="B13" s="353" t="s">
        <v>47</v>
      </c>
      <c r="C13" s="354">
        <f>VLOOKUP(B13,'表1-1'!$A$6:$D$39,4,FALSE)</f>
        <v>25901</v>
      </c>
      <c r="D13" s="355">
        <f>VLOOKUP(B13,'表1-2'!$A$8:$J$39,7,FALSE)</f>
        <v>12727</v>
      </c>
      <c r="E13" s="356">
        <f>VLOOKUP(B13,'表1-1'!$A$6:$J$39,10,FALSE)</f>
        <v>0.49137098953708352</v>
      </c>
    </row>
    <row r="14" spans="1:5" ht="18.75" customHeight="1">
      <c r="A14" s="256">
        <v>8</v>
      </c>
      <c r="B14" s="353" t="s">
        <v>87</v>
      </c>
      <c r="C14" s="354">
        <f>VLOOKUP(B14,'表1-1'!$A$6:$D$39,4,FALSE)</f>
        <v>21122</v>
      </c>
      <c r="D14" s="355">
        <f>VLOOKUP(B14,'表1-2'!$A$8:$J$39,7,FALSE)</f>
        <v>10212</v>
      </c>
      <c r="E14" s="356">
        <f>VLOOKUP(B14,'表1-1'!$A$6:$J$39,10,FALSE)</f>
        <v>0.48347694347126219</v>
      </c>
    </row>
    <row r="15" spans="1:5" ht="18.75" customHeight="1">
      <c r="A15" s="258">
        <v>9</v>
      </c>
      <c r="B15" s="360" t="s">
        <v>80</v>
      </c>
      <c r="C15" s="354">
        <f>VLOOKUP(B15,'表1-1'!$A$6:$D$39,4,FALSE)</f>
        <v>4958</v>
      </c>
      <c r="D15" s="355">
        <f>VLOOKUP(B15,'表1-2'!$A$8:$J$39,7,FALSE)</f>
        <v>2391</v>
      </c>
      <c r="E15" s="356">
        <f>VLOOKUP(B15,'表1-1'!$A$6:$J$39,10,FALSE)</f>
        <v>0.48225090762404194</v>
      </c>
    </row>
    <row r="16" spans="1:5" ht="18.75" customHeight="1">
      <c r="A16" s="256">
        <v>10</v>
      </c>
      <c r="B16" s="336" t="s">
        <v>51</v>
      </c>
      <c r="C16" s="357">
        <f>VLOOKUP(B16,'表1-1'!$A$6:$D$39,4,FALSE)</f>
        <v>4140</v>
      </c>
      <c r="D16" s="358">
        <f>VLOOKUP(B16,'表1-2'!$A$8:$J$39,7,FALSE)</f>
        <v>1954</v>
      </c>
      <c r="E16" s="359">
        <f>VLOOKUP(B16,'表1-1'!$A$6:$J$39,10,FALSE)</f>
        <v>0.47198067632850244</v>
      </c>
    </row>
    <row r="17" spans="1:5" ht="18.75" customHeight="1">
      <c r="A17" s="113">
        <v>11</v>
      </c>
      <c r="B17" s="279" t="s">
        <v>48</v>
      </c>
      <c r="C17" s="350">
        <f>VLOOKUP(B17,'表1-1'!$A$6:$D$39,4,FALSE)</f>
        <v>11943</v>
      </c>
      <c r="D17" s="351">
        <f>VLOOKUP(B17,'表1-2'!$A$8:$J$39,7,FALSE)</f>
        <v>5574</v>
      </c>
      <c r="E17" s="352">
        <f>VLOOKUP(B17,'表1-1'!$A$6:$J$39,10,FALSE)</f>
        <v>0.46671690530017584</v>
      </c>
    </row>
    <row r="18" spans="1:5" ht="18.75" customHeight="1">
      <c r="A18" s="258">
        <v>12</v>
      </c>
      <c r="B18" s="260" t="s">
        <v>35</v>
      </c>
      <c r="C18" s="354">
        <f>VLOOKUP(B18,'表1-1'!$A$6:$D$39,4,FALSE)</f>
        <v>3971</v>
      </c>
      <c r="D18" s="355">
        <f>VLOOKUP(B18,'表1-2'!$A$8:$J$39,7,FALSE)</f>
        <v>1846</v>
      </c>
      <c r="E18" s="356">
        <f>VLOOKUP(B18,'表1-1'!$A$6:$J$39,10,FALSE)</f>
        <v>0.46487030974565602</v>
      </c>
    </row>
    <row r="19" spans="1:5" ht="18.75" customHeight="1">
      <c r="A19" s="256">
        <v>13</v>
      </c>
      <c r="B19" s="353" t="s">
        <v>72</v>
      </c>
      <c r="C19" s="354">
        <f>VLOOKUP(B19,'表1-1'!$A$6:$D$39,4,FALSE)</f>
        <v>36541</v>
      </c>
      <c r="D19" s="355">
        <f>VLOOKUP(B19,'表1-2'!$A$8:$J$39,7,FALSE)</f>
        <v>16868</v>
      </c>
      <c r="E19" s="356">
        <f>VLOOKUP(B19,'表1-1'!$A$6:$J$39,10,FALSE)</f>
        <v>0.46161845598095291</v>
      </c>
    </row>
    <row r="20" spans="1:5" ht="18.75" customHeight="1">
      <c r="A20" s="256">
        <v>14</v>
      </c>
      <c r="B20" s="353" t="s">
        <v>75</v>
      </c>
      <c r="C20" s="354">
        <f>VLOOKUP(B20,'表1-1'!$A$6:$D$39,4,FALSE)</f>
        <v>25070</v>
      </c>
      <c r="D20" s="355">
        <f>VLOOKUP(B20,'表1-2'!$A$8:$J$39,7,FALSE)</f>
        <v>11300</v>
      </c>
      <c r="E20" s="356">
        <f>VLOOKUP(B20,'表1-1'!$A$6:$J$39,10,FALSE)</f>
        <v>0.45073793378540089</v>
      </c>
    </row>
    <row r="21" spans="1:5" ht="18.75" customHeight="1">
      <c r="A21" s="112">
        <v>15</v>
      </c>
      <c r="B21" s="313" t="s">
        <v>63</v>
      </c>
      <c r="C21" s="357">
        <f>VLOOKUP(B21,'表1-1'!$A$6:$D$39,4,FALSE)</f>
        <v>43984</v>
      </c>
      <c r="D21" s="358">
        <f>VLOOKUP(B21,'表1-2'!$A$8:$J$39,7,FALSE)</f>
        <v>19721</v>
      </c>
      <c r="E21" s="359">
        <f>VLOOKUP(B21,'表1-1'!$A$6:$J$39,10,FALSE)</f>
        <v>0.44836758821389594</v>
      </c>
    </row>
    <row r="22" spans="1:5" ht="18.75" customHeight="1">
      <c r="A22" s="113">
        <v>16</v>
      </c>
      <c r="B22" s="279" t="s">
        <v>83</v>
      </c>
      <c r="C22" s="350">
        <f>VLOOKUP(B22,'表1-1'!$A$6:$D$39,4,FALSE)</f>
        <v>16418</v>
      </c>
      <c r="D22" s="351">
        <f>VLOOKUP(B22,'表1-2'!$A$8:$J$39,7,FALSE)</f>
        <v>7357</v>
      </c>
      <c r="E22" s="352">
        <f>VLOOKUP(B22,'表1-1'!$A$6:$J$39,10,FALSE)</f>
        <v>0.44810573760506761</v>
      </c>
    </row>
    <row r="23" spans="1:5" ht="18.75" customHeight="1">
      <c r="A23" s="258">
        <v>17</v>
      </c>
      <c r="B23" s="260" t="s">
        <v>4</v>
      </c>
      <c r="C23" s="354">
        <f>VLOOKUP(B23,'表1-1'!$A$6:$D$39,4,FALSE)</f>
        <v>75629</v>
      </c>
      <c r="D23" s="355">
        <f>VLOOKUP(B23,'表1-2'!$A$8:$J$39,7,FALSE)</f>
        <v>32658</v>
      </c>
      <c r="E23" s="356">
        <f>VLOOKUP(B23,'表1-1'!$A$6:$J$39,10,FALSE)</f>
        <v>0.43181848232820741</v>
      </c>
    </row>
    <row r="24" spans="1:5" ht="18.75" customHeight="1">
      <c r="A24" s="114">
        <v>18</v>
      </c>
      <c r="B24" s="353" t="s">
        <v>65</v>
      </c>
      <c r="C24" s="354">
        <f>VLOOKUP(B24,'表1-1'!$A$6:$D$39,4,FALSE)</f>
        <v>61696</v>
      </c>
      <c r="D24" s="355">
        <f>VLOOKUP(B24,'表1-2'!$A$8:$J$39,7,FALSE)</f>
        <v>26251</v>
      </c>
      <c r="E24" s="356">
        <f>VLOOKUP(B24,'表1-1'!$A$6:$J$39,10,FALSE)</f>
        <v>0.42548949688796678</v>
      </c>
    </row>
    <row r="25" spans="1:5" ht="18.75" customHeight="1">
      <c r="A25" s="114">
        <v>19</v>
      </c>
      <c r="B25" s="353" t="s">
        <v>96</v>
      </c>
      <c r="C25" s="354">
        <f>VLOOKUP(B25,'表1-1'!$A$6:$D$39,4,FALSE)</f>
        <v>2299</v>
      </c>
      <c r="D25" s="355">
        <f>VLOOKUP(B25,'表1-2'!$A$8:$J$39,7,FALSE)</f>
        <v>973</v>
      </c>
      <c r="E25" s="356">
        <f>VLOOKUP(B25,'表1-1'!$A$6:$J$39,10,FALSE)</f>
        <v>0.42322749021313616</v>
      </c>
    </row>
    <row r="26" spans="1:5" ht="18.75" customHeight="1">
      <c r="A26" s="115">
        <v>20</v>
      </c>
      <c r="B26" s="336" t="s">
        <v>79</v>
      </c>
      <c r="C26" s="595">
        <f>VLOOKUP(B26,'表1-1'!$A$6:$D$39,4,FALSE)</f>
        <v>20970</v>
      </c>
      <c r="D26" s="596">
        <f>VLOOKUP(B26,'表1-2'!$A$8:$J$39,7,FALSE)</f>
        <v>8849</v>
      </c>
      <c r="E26" s="597">
        <f>VLOOKUP(B26,'表1-1'!$A$6:$J$39,10,FALSE)</f>
        <v>0.42198378636146877</v>
      </c>
    </row>
    <row r="27" spans="1:5" ht="18.75" customHeight="1">
      <c r="A27" s="113">
        <v>21</v>
      </c>
      <c r="B27" s="279" t="s">
        <v>95</v>
      </c>
      <c r="C27" s="350">
        <f>VLOOKUP(B27,'表1-1'!$A$6:$D$39,4,FALSE)</f>
        <v>69619</v>
      </c>
      <c r="D27" s="351">
        <f>VLOOKUP(B27,'表1-2'!$A$8:$J$39,7,FALSE)</f>
        <v>29342</v>
      </c>
      <c r="E27" s="352">
        <f>VLOOKUP(B27,'表1-1'!$A$6:$J$39,10,FALSE)</f>
        <v>0.42146540455910025</v>
      </c>
    </row>
    <row r="28" spans="1:5" ht="18.75" customHeight="1">
      <c r="A28" s="256">
        <v>22</v>
      </c>
      <c r="B28" s="353" t="s">
        <v>74</v>
      </c>
      <c r="C28" s="598">
        <f>VLOOKUP(B28,'表1-1'!$A$6:$D$39,4,FALSE)</f>
        <v>67628</v>
      </c>
      <c r="D28" s="599">
        <f>VLOOKUP(B28,'表1-2'!$A$8:$J$39,7,FALSE)</f>
        <v>27391</v>
      </c>
      <c r="E28" s="600">
        <f>VLOOKUP(B28,'表1-1'!$A$6:$J$39,10,FALSE)</f>
        <v>0.40502454604601645</v>
      </c>
    </row>
    <row r="29" spans="1:5" ht="18.75" customHeight="1">
      <c r="A29" s="258">
        <v>23</v>
      </c>
      <c r="B29" s="260" t="s">
        <v>274</v>
      </c>
      <c r="C29" s="354">
        <f>VLOOKUP(B29,'表1-1'!$A$6:$D$39,4,FALSE)</f>
        <v>30005</v>
      </c>
      <c r="D29" s="355">
        <f>VLOOKUP(B29,'表1-2'!$A$8:$J$39,7,FALSE)</f>
        <v>11106</v>
      </c>
      <c r="E29" s="356">
        <f>VLOOKUP(B29,'表1-1'!$A$6:$J$39,10,FALSE)</f>
        <v>0.37013831028161975</v>
      </c>
    </row>
    <row r="30" spans="1:5" ht="18.75" customHeight="1">
      <c r="A30" s="256">
        <v>24</v>
      </c>
      <c r="B30" s="360" t="s">
        <v>82</v>
      </c>
      <c r="C30" s="354">
        <f>VLOOKUP(B30,'表1-1'!$A$6:$D$39,4,FALSE)</f>
        <v>2753</v>
      </c>
      <c r="D30" s="355">
        <f>VLOOKUP(B30,'表1-2'!$A$8:$J$39,7,FALSE)</f>
        <v>985</v>
      </c>
      <c r="E30" s="356">
        <f>VLOOKUP(B30,'表1-1'!$A$6:$J$39,10,FALSE)</f>
        <v>0.35779150018162004</v>
      </c>
    </row>
    <row r="31" spans="1:5" ht="18.75" customHeight="1">
      <c r="A31" s="259">
        <v>25</v>
      </c>
      <c r="B31" s="336" t="s">
        <v>84</v>
      </c>
      <c r="C31" s="357">
        <f>VLOOKUP(B31,'表1-1'!$A$6:$D$39,4,FALSE)</f>
        <v>289480</v>
      </c>
      <c r="D31" s="358">
        <f>VLOOKUP(B31,'表1-2'!$A$8:$J$39,7,FALSE)</f>
        <v>98451</v>
      </c>
      <c r="E31" s="359">
        <f>VLOOKUP(B31,'表1-1'!$A$6:$J$39,10,FALSE)</f>
        <v>0.34009603426834323</v>
      </c>
    </row>
    <row r="32" spans="1:5" ht="18.75" customHeight="1">
      <c r="C32" s="119"/>
      <c r="D32" s="119"/>
    </row>
    <row r="33" spans="1:5" ht="18.75" customHeight="1">
      <c r="A33" s="361" t="s">
        <v>246</v>
      </c>
      <c r="B33" s="362"/>
      <c r="C33" s="362"/>
      <c r="D33" s="362"/>
      <c r="E33" s="362"/>
    </row>
    <row r="34" spans="1:5" ht="18.75" customHeight="1">
      <c r="A34" s="116" t="s">
        <v>7</v>
      </c>
      <c r="B34" s="362"/>
      <c r="C34" s="362"/>
      <c r="D34" s="362"/>
      <c r="E34" s="362"/>
    </row>
    <row r="77" spans="2:4" ht="18.75" customHeight="1">
      <c r="B77" s="107"/>
      <c r="C77" s="106"/>
      <c r="D77" s="106"/>
    </row>
  </sheetData>
  <autoFilter ref="A6:E31" xr:uid="{00000000-0001-0000-0300-000000000000}">
    <sortState xmlns:xlrd2="http://schemas.microsoft.com/office/spreadsheetml/2017/richdata2" ref="A7:E31">
      <sortCondition descending="1" ref="E6:E31"/>
    </sortState>
  </autoFilter>
  <mergeCells count="1">
    <mergeCell ref="A1:E1"/>
  </mergeCells>
  <phoneticPr fontId="52"/>
  <printOptions horizontalCentered="1" verticalCentered="1"/>
  <pageMargins left="0.78740157480314965" right="0.27559055118110237" top="0.31496062992125984" bottom="0.31496062992125984" header="0.39370078740157483" footer="0.51181102362204722"/>
  <pageSetup paperSize="9" scale="115" pageOrder="overThenDown" orientation="portrait" r:id="rId1"/>
  <headerFooter alignWithMargins="0">
    <oddHeader>&amp;L表1－3</oddHeader>
    <oddFooter>&amp;C３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"/>
  <sheetViews>
    <sheetView view="pageBreakPreview" topLeftCell="A30" zoomScale="80" zoomScaleNormal="80" zoomScaleSheetLayoutView="80" workbookViewId="0">
      <selection activeCell="F37" sqref="F37"/>
    </sheetView>
  </sheetViews>
  <sheetFormatPr defaultColWidth="9" defaultRowHeight="16.5" customHeight="1"/>
  <cols>
    <col min="1" max="1" width="9.453125" style="106" customWidth="1"/>
    <col min="2" max="2" width="12.6328125" style="106" customWidth="1"/>
    <col min="3" max="3" width="9" style="125"/>
    <col min="4" max="4" width="4.26953125" style="106" customWidth="1"/>
    <col min="5" max="5" width="9.453125" style="106" customWidth="1"/>
    <col min="6" max="6" width="12.6328125" style="106" customWidth="1"/>
    <col min="7" max="7" width="9" style="125" customWidth="1"/>
    <col min="8" max="8" width="4.26953125" style="106" customWidth="1"/>
    <col min="9" max="9" width="9.453125" style="106" customWidth="1"/>
    <col min="10" max="10" width="13.08984375" style="106" customWidth="1"/>
    <col min="11" max="11" width="9.453125" style="125" customWidth="1"/>
    <col min="12" max="12" width="4.08984375" style="106" customWidth="1"/>
    <col min="13" max="13" width="9.453125" style="106" customWidth="1"/>
    <col min="14" max="14" width="13.08984375" style="106" customWidth="1"/>
    <col min="15" max="15" width="9.453125" style="125" customWidth="1"/>
    <col min="16" max="16" width="4.08984375" style="106" customWidth="1"/>
    <col min="17" max="17" width="9.453125" style="106" customWidth="1"/>
    <col min="18" max="18" width="13.08984375" style="106" customWidth="1"/>
    <col min="19" max="19" width="9.453125" style="125" customWidth="1"/>
    <col min="20" max="20" width="4.08984375" style="106" customWidth="1"/>
    <col min="21" max="16384" width="9" style="106"/>
  </cols>
  <sheetData>
    <row r="1" spans="1:20" ht="27.75" customHeight="1">
      <c r="A1" s="635" t="s">
        <v>103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</row>
    <row r="3" spans="1:20" s="126" customFormat="1" ht="16.5" customHeight="1">
      <c r="A3" s="126" t="s">
        <v>299</v>
      </c>
      <c r="E3" s="126" t="s">
        <v>275</v>
      </c>
      <c r="I3" s="126" t="s">
        <v>271</v>
      </c>
      <c r="M3" s="126" t="s">
        <v>269</v>
      </c>
      <c r="Q3" s="126" t="s">
        <v>119</v>
      </c>
    </row>
    <row r="4" spans="1:20" s="125" customFormat="1" ht="16.5" customHeight="1">
      <c r="B4" s="125" t="s">
        <v>313</v>
      </c>
      <c r="F4" s="125" t="s">
        <v>276</v>
      </c>
      <c r="J4" s="125" t="s">
        <v>279</v>
      </c>
      <c r="N4" s="125" t="s">
        <v>280</v>
      </c>
      <c r="R4" s="125" t="s">
        <v>281</v>
      </c>
    </row>
    <row r="5" spans="1:20" s="125" customFormat="1" ht="16.5" customHeight="1">
      <c r="A5" s="122"/>
      <c r="B5" s="122"/>
      <c r="C5" s="122"/>
      <c r="E5" s="122"/>
      <c r="F5" s="122"/>
      <c r="G5" s="122"/>
      <c r="I5" s="122"/>
      <c r="J5" s="122"/>
      <c r="K5" s="122"/>
      <c r="M5" s="122"/>
      <c r="N5" s="122"/>
      <c r="O5" s="122"/>
      <c r="Q5" s="122"/>
      <c r="R5" s="122"/>
      <c r="S5" s="122"/>
    </row>
    <row r="6" spans="1:20" s="125" customFormat="1" ht="16.5" customHeight="1">
      <c r="B6" s="128"/>
      <c r="C6" s="128"/>
      <c r="F6" s="128"/>
      <c r="G6" s="128"/>
      <c r="J6" s="128"/>
      <c r="K6" s="128"/>
      <c r="N6" s="128"/>
      <c r="O6" s="128"/>
      <c r="R6" s="128"/>
      <c r="S6" s="128"/>
    </row>
    <row r="7" spans="1:20" s="127" customFormat="1" ht="16.5" customHeight="1">
      <c r="A7" s="109" t="s">
        <v>101</v>
      </c>
      <c r="B7" s="109" t="s">
        <v>27</v>
      </c>
      <c r="C7" s="140" t="s">
        <v>102</v>
      </c>
      <c r="E7" s="109" t="s">
        <v>101</v>
      </c>
      <c r="F7" s="109" t="s">
        <v>27</v>
      </c>
      <c r="G7" s="140" t="s">
        <v>102</v>
      </c>
      <c r="I7" s="109" t="s">
        <v>101</v>
      </c>
      <c r="J7" s="109" t="s">
        <v>27</v>
      </c>
      <c r="K7" s="140" t="s">
        <v>102</v>
      </c>
      <c r="M7" s="109" t="s">
        <v>101</v>
      </c>
      <c r="N7" s="109" t="s">
        <v>27</v>
      </c>
      <c r="O7" s="140" t="s">
        <v>102</v>
      </c>
      <c r="Q7" s="109" t="s">
        <v>101</v>
      </c>
      <c r="R7" s="109" t="s">
        <v>27</v>
      </c>
      <c r="S7" s="140" t="s">
        <v>102</v>
      </c>
      <c r="T7" s="261"/>
    </row>
    <row r="8" spans="1:20" ht="16.5" customHeight="1">
      <c r="A8" s="113">
        <v>1</v>
      </c>
      <c r="B8" s="263" t="s">
        <v>69</v>
      </c>
      <c r="C8" s="363">
        <v>0.59447852760736197</v>
      </c>
      <c r="E8" s="113">
        <v>1</v>
      </c>
      <c r="F8" s="263" t="s">
        <v>69</v>
      </c>
      <c r="G8" s="363">
        <v>0.59021226415094341</v>
      </c>
      <c r="I8" s="113">
        <v>1</v>
      </c>
      <c r="J8" s="129" t="s">
        <v>69</v>
      </c>
      <c r="K8" s="141">
        <v>0.58971492453884855</v>
      </c>
      <c r="M8" s="113">
        <v>1</v>
      </c>
      <c r="N8" s="129" t="s">
        <v>69</v>
      </c>
      <c r="O8" s="141">
        <v>0.58360302049622437</v>
      </c>
      <c r="Q8" s="113">
        <v>1</v>
      </c>
      <c r="R8" s="129" t="s">
        <v>69</v>
      </c>
      <c r="S8" s="141">
        <v>0.58599999999999997</v>
      </c>
      <c r="T8" s="257"/>
    </row>
    <row r="9" spans="1:20" ht="16.5" customHeight="1">
      <c r="A9" s="364">
        <v>2</v>
      </c>
      <c r="B9" s="264" t="s">
        <v>8</v>
      </c>
      <c r="C9" s="365">
        <v>0.57261067438973934</v>
      </c>
      <c r="D9" s="148"/>
      <c r="E9" s="364">
        <v>2</v>
      </c>
      <c r="F9" s="264" t="s">
        <v>8</v>
      </c>
      <c r="G9" s="365">
        <v>0.56320450885668272</v>
      </c>
      <c r="H9" s="148"/>
      <c r="I9" s="110">
        <v>2</v>
      </c>
      <c r="J9" s="130" t="s">
        <v>8</v>
      </c>
      <c r="K9" s="142">
        <v>0.54616283599532534</v>
      </c>
      <c r="L9" s="148"/>
      <c r="M9" s="110">
        <v>2</v>
      </c>
      <c r="N9" s="130" t="s">
        <v>8</v>
      </c>
      <c r="O9" s="142">
        <v>0.54006046863189716</v>
      </c>
      <c r="P9" s="148"/>
      <c r="Q9" s="110">
        <v>2</v>
      </c>
      <c r="R9" s="130" t="s">
        <v>8</v>
      </c>
      <c r="S9" s="142">
        <v>0.52900000000000003</v>
      </c>
      <c r="T9" s="262"/>
    </row>
    <row r="10" spans="1:20" ht="16.5" customHeight="1">
      <c r="A10" s="364">
        <v>3</v>
      </c>
      <c r="B10" s="264" t="s">
        <v>85</v>
      </c>
      <c r="C10" s="365">
        <v>0.54940855323020932</v>
      </c>
      <c r="D10" s="148"/>
      <c r="E10" s="364">
        <v>3</v>
      </c>
      <c r="F10" s="264" t="s">
        <v>85</v>
      </c>
      <c r="G10" s="365">
        <v>0.53740538637563806</v>
      </c>
      <c r="H10" s="148"/>
      <c r="I10" s="110">
        <v>3</v>
      </c>
      <c r="J10" s="131" t="s">
        <v>85</v>
      </c>
      <c r="K10" s="142">
        <v>0.52445280437756503</v>
      </c>
      <c r="L10" s="148"/>
      <c r="M10" s="110">
        <v>3</v>
      </c>
      <c r="N10" s="131" t="s">
        <v>71</v>
      </c>
      <c r="O10" s="142">
        <v>0.51767097806808837</v>
      </c>
      <c r="P10" s="148"/>
      <c r="Q10" s="110">
        <v>3</v>
      </c>
      <c r="R10" s="131" t="s">
        <v>71</v>
      </c>
      <c r="S10" s="142">
        <v>0.50800000000000001</v>
      </c>
      <c r="T10" s="262"/>
    </row>
    <row r="11" spans="1:20" ht="16.5" customHeight="1">
      <c r="A11" s="364">
        <v>4</v>
      </c>
      <c r="B11" s="264" t="s">
        <v>71</v>
      </c>
      <c r="C11" s="365">
        <v>0.53952522535277736</v>
      </c>
      <c r="D11" s="148"/>
      <c r="E11" s="364">
        <v>4</v>
      </c>
      <c r="F11" s="264" t="s">
        <v>71</v>
      </c>
      <c r="G11" s="365">
        <v>0.53189631399944848</v>
      </c>
      <c r="H11" s="148"/>
      <c r="I11" s="110">
        <v>4</v>
      </c>
      <c r="J11" s="131" t="s">
        <v>71</v>
      </c>
      <c r="K11" s="142">
        <v>0.5224704102518466</v>
      </c>
      <c r="L11" s="148"/>
      <c r="M11" s="110">
        <v>4</v>
      </c>
      <c r="N11" s="131" t="s">
        <v>58</v>
      </c>
      <c r="O11" s="142">
        <v>0.5138009622689288</v>
      </c>
      <c r="P11" s="148"/>
      <c r="Q11" s="110">
        <v>4</v>
      </c>
      <c r="R11" s="150" t="s">
        <v>85</v>
      </c>
      <c r="S11" s="142">
        <v>0.505</v>
      </c>
      <c r="T11" s="262"/>
    </row>
    <row r="12" spans="1:20" ht="16.5" customHeight="1">
      <c r="A12" s="366">
        <v>5</v>
      </c>
      <c r="B12" s="265" t="s">
        <v>58</v>
      </c>
      <c r="C12" s="367">
        <v>0.5357993554714866</v>
      </c>
      <c r="D12" s="148"/>
      <c r="E12" s="366">
        <v>5</v>
      </c>
      <c r="F12" s="265" t="s">
        <v>58</v>
      </c>
      <c r="G12" s="367">
        <v>0.52454112848402445</v>
      </c>
      <c r="H12" s="148"/>
      <c r="I12" s="114">
        <v>5</v>
      </c>
      <c r="J12" s="132" t="s">
        <v>58</v>
      </c>
      <c r="K12" s="143">
        <v>0.52117863720073665</v>
      </c>
      <c r="L12" s="148"/>
      <c r="M12" s="114">
        <v>5</v>
      </c>
      <c r="N12" s="132" t="s">
        <v>85</v>
      </c>
      <c r="O12" s="143">
        <v>0.51254539451964343</v>
      </c>
      <c r="P12" s="148"/>
      <c r="Q12" s="114">
        <v>5</v>
      </c>
      <c r="R12" s="132" t="s">
        <v>64</v>
      </c>
      <c r="S12" s="143">
        <v>0.504</v>
      </c>
      <c r="T12" s="262"/>
    </row>
    <row r="13" spans="1:20" ht="16.5" customHeight="1">
      <c r="A13" s="113">
        <v>6</v>
      </c>
      <c r="B13" s="263" t="s">
        <v>2</v>
      </c>
      <c r="C13" s="363">
        <v>0.51976699029126217</v>
      </c>
      <c r="D13" s="148"/>
      <c r="E13" s="113">
        <v>6</v>
      </c>
      <c r="F13" s="263" t="s">
        <v>2</v>
      </c>
      <c r="G13" s="363">
        <v>0.51376838928706148</v>
      </c>
      <c r="H13" s="148"/>
      <c r="I13" s="113">
        <v>6</v>
      </c>
      <c r="J13" s="129" t="s">
        <v>2</v>
      </c>
      <c r="K13" s="141">
        <v>0.50328707085463842</v>
      </c>
      <c r="L13" s="148"/>
      <c r="M13" s="113">
        <v>6</v>
      </c>
      <c r="N13" s="129" t="s">
        <v>2</v>
      </c>
      <c r="O13" s="141">
        <v>0.49295674948679835</v>
      </c>
      <c r="P13" s="148"/>
      <c r="Q13" s="113">
        <v>6</v>
      </c>
      <c r="R13" s="129" t="s">
        <v>2</v>
      </c>
      <c r="S13" s="141">
        <v>0.48200000000000004</v>
      </c>
      <c r="T13" s="262"/>
    </row>
    <row r="14" spans="1:20" ht="16.5" customHeight="1">
      <c r="A14" s="364">
        <v>7</v>
      </c>
      <c r="B14" s="264" t="s">
        <v>47</v>
      </c>
      <c r="C14" s="365">
        <v>0.49137098953708352</v>
      </c>
      <c r="D14" s="148"/>
      <c r="E14" s="364">
        <v>7</v>
      </c>
      <c r="F14" s="264" t="s">
        <v>47</v>
      </c>
      <c r="G14" s="365">
        <v>0.48454033771106941</v>
      </c>
      <c r="H14" s="148"/>
      <c r="I14" s="110">
        <v>7</v>
      </c>
      <c r="J14" s="131" t="s">
        <v>47</v>
      </c>
      <c r="K14" s="142">
        <v>0.47857483230086872</v>
      </c>
      <c r="L14" s="148"/>
      <c r="M14" s="110">
        <v>7</v>
      </c>
      <c r="N14" s="131" t="s">
        <v>47</v>
      </c>
      <c r="O14" s="142">
        <v>0.47175866495507063</v>
      </c>
      <c r="P14" s="148"/>
      <c r="Q14" s="110">
        <v>7</v>
      </c>
      <c r="R14" s="131" t="s">
        <v>51</v>
      </c>
      <c r="S14" s="142">
        <v>0.46799999999999997</v>
      </c>
      <c r="T14" s="262"/>
    </row>
    <row r="15" spans="1:20" ht="16.5" customHeight="1">
      <c r="A15" s="364">
        <v>8</v>
      </c>
      <c r="B15" s="264" t="s">
        <v>87</v>
      </c>
      <c r="C15" s="365">
        <v>0.48347694347126219</v>
      </c>
      <c r="D15" s="148"/>
      <c r="E15" s="364">
        <v>8</v>
      </c>
      <c r="F15" s="264" t="s">
        <v>87</v>
      </c>
      <c r="G15" s="365">
        <v>0.47683798110163633</v>
      </c>
      <c r="H15" s="148"/>
      <c r="I15" s="110">
        <v>8</v>
      </c>
      <c r="J15" s="131" t="s">
        <v>51</v>
      </c>
      <c r="K15" s="142">
        <v>0.46890717878372201</v>
      </c>
      <c r="L15" s="148"/>
      <c r="M15" s="110">
        <v>8</v>
      </c>
      <c r="N15" s="131" t="s">
        <v>51</v>
      </c>
      <c r="O15" s="142">
        <v>0.46908362989323843</v>
      </c>
      <c r="P15" s="148"/>
      <c r="Q15" s="110">
        <v>8</v>
      </c>
      <c r="R15" s="131" t="s">
        <v>47</v>
      </c>
      <c r="S15" s="142">
        <v>0.46500000000000002</v>
      </c>
      <c r="T15" s="262"/>
    </row>
    <row r="16" spans="1:20" ht="16.5" customHeight="1">
      <c r="A16" s="364">
        <v>9</v>
      </c>
      <c r="B16" s="266" t="s">
        <v>80</v>
      </c>
      <c r="C16" s="365">
        <v>0.48225090762404194</v>
      </c>
      <c r="D16" s="148"/>
      <c r="E16" s="364">
        <v>9</v>
      </c>
      <c r="F16" s="266" t="s">
        <v>80</v>
      </c>
      <c r="G16" s="365">
        <v>0.47595389507154212</v>
      </c>
      <c r="H16" s="148"/>
      <c r="I16" s="110">
        <v>9</v>
      </c>
      <c r="J16" s="131" t="s">
        <v>87</v>
      </c>
      <c r="K16" s="142">
        <v>0.46787797218483623</v>
      </c>
      <c r="L16" s="148"/>
      <c r="M16" s="110">
        <v>9</v>
      </c>
      <c r="N16" s="131" t="s">
        <v>80</v>
      </c>
      <c r="O16" s="142">
        <v>0.46180159635119727</v>
      </c>
      <c r="P16" s="148"/>
      <c r="Q16" s="110">
        <v>9</v>
      </c>
      <c r="R16" s="131" t="s">
        <v>80</v>
      </c>
      <c r="S16" s="142">
        <v>0.45600000000000002</v>
      </c>
      <c r="T16" s="262"/>
    </row>
    <row r="17" spans="1:20" ht="16.5" customHeight="1">
      <c r="A17" s="368">
        <v>10</v>
      </c>
      <c r="B17" s="265" t="s">
        <v>51</v>
      </c>
      <c r="C17" s="367">
        <v>0.47198067632850244</v>
      </c>
      <c r="D17" s="148"/>
      <c r="E17" s="368">
        <v>10</v>
      </c>
      <c r="F17" s="265" t="s">
        <v>51</v>
      </c>
      <c r="G17" s="367">
        <v>0.4706578324656886</v>
      </c>
      <c r="H17" s="148"/>
      <c r="I17" s="115">
        <v>10</v>
      </c>
      <c r="J17" s="133" t="s">
        <v>80</v>
      </c>
      <c r="K17" s="143">
        <v>0.46779529091262889</v>
      </c>
      <c r="L17" s="148"/>
      <c r="M17" s="115">
        <v>10</v>
      </c>
      <c r="N17" s="133" t="s">
        <v>87</v>
      </c>
      <c r="O17" s="143">
        <v>0.46140741711440181</v>
      </c>
      <c r="P17" s="148"/>
      <c r="Q17" s="115">
        <v>10</v>
      </c>
      <c r="R17" s="133" t="s">
        <v>87</v>
      </c>
      <c r="S17" s="143">
        <v>0.45299999999999996</v>
      </c>
      <c r="T17" s="262"/>
    </row>
    <row r="18" spans="1:20" ht="16.5" customHeight="1">
      <c r="A18" s="369">
        <v>11</v>
      </c>
      <c r="B18" s="267" t="s">
        <v>48</v>
      </c>
      <c r="C18" s="363">
        <v>0.46671690530017584</v>
      </c>
      <c r="D18" s="148"/>
      <c r="E18" s="369">
        <v>11</v>
      </c>
      <c r="F18" s="267" t="s">
        <v>35</v>
      </c>
      <c r="G18" s="363">
        <v>0.45784023668639051</v>
      </c>
      <c r="H18" s="148"/>
      <c r="I18" s="111">
        <v>11</v>
      </c>
      <c r="J18" s="134" t="s">
        <v>35</v>
      </c>
      <c r="K18" s="141">
        <v>0.44898446833930705</v>
      </c>
      <c r="L18" s="148"/>
      <c r="M18" s="111">
        <v>11</v>
      </c>
      <c r="N18" s="134" t="s">
        <v>35</v>
      </c>
      <c r="O18" s="141">
        <v>0.4399720800372266</v>
      </c>
      <c r="P18" s="148"/>
      <c r="Q18" s="111">
        <v>11</v>
      </c>
      <c r="R18" s="134" t="s">
        <v>35</v>
      </c>
      <c r="S18" s="141">
        <v>0.436</v>
      </c>
      <c r="T18" s="262"/>
    </row>
    <row r="19" spans="1:20" ht="16.5" customHeight="1">
      <c r="A19" s="364">
        <v>12</v>
      </c>
      <c r="B19" s="594" t="s">
        <v>35</v>
      </c>
      <c r="C19" s="365">
        <v>0.46487030974565602</v>
      </c>
      <c r="D19" s="148"/>
      <c r="E19" s="364">
        <v>12</v>
      </c>
      <c r="F19" s="268" t="s">
        <v>48</v>
      </c>
      <c r="G19" s="365">
        <v>0.45608880182827294</v>
      </c>
      <c r="H19" s="148"/>
      <c r="I19" s="110">
        <v>12</v>
      </c>
      <c r="J19" s="135" t="s">
        <v>48</v>
      </c>
      <c r="K19" s="142">
        <v>0.44525779758115852</v>
      </c>
      <c r="L19" s="148"/>
      <c r="M19" s="110">
        <v>12</v>
      </c>
      <c r="N19" s="135" t="s">
        <v>72</v>
      </c>
      <c r="O19" s="142">
        <v>0.43391540157639963</v>
      </c>
      <c r="P19" s="148"/>
      <c r="Q19" s="110">
        <v>12</v>
      </c>
      <c r="R19" s="135" t="s">
        <v>63</v>
      </c>
      <c r="S19" s="142">
        <v>0.42899999999999999</v>
      </c>
      <c r="T19" s="262"/>
    </row>
    <row r="20" spans="1:20" ht="16.5" customHeight="1">
      <c r="A20" s="364">
        <v>13</v>
      </c>
      <c r="B20" s="264" t="s">
        <v>72</v>
      </c>
      <c r="C20" s="365">
        <v>0.46161845598095291</v>
      </c>
      <c r="D20" s="148"/>
      <c r="E20" s="364">
        <v>13</v>
      </c>
      <c r="F20" s="264" t="s">
        <v>72</v>
      </c>
      <c r="G20" s="365">
        <v>0.45280602033464096</v>
      </c>
      <c r="H20" s="148"/>
      <c r="I20" s="110">
        <v>13</v>
      </c>
      <c r="J20" s="135" t="s">
        <v>72</v>
      </c>
      <c r="K20" s="142">
        <v>0.44304126390188131</v>
      </c>
      <c r="L20" s="148"/>
      <c r="M20" s="110">
        <v>13</v>
      </c>
      <c r="N20" s="135" t="s">
        <v>48</v>
      </c>
      <c r="O20" s="142">
        <v>0.43364341085271318</v>
      </c>
      <c r="P20" s="148"/>
      <c r="Q20" s="110">
        <v>13</v>
      </c>
      <c r="R20" s="135" t="s">
        <v>48</v>
      </c>
      <c r="S20" s="142">
        <v>0.42499999999999999</v>
      </c>
      <c r="T20" s="262"/>
    </row>
    <row r="21" spans="1:20" ht="16.5" customHeight="1">
      <c r="A21" s="370">
        <v>14</v>
      </c>
      <c r="B21" s="264" t="s">
        <v>75</v>
      </c>
      <c r="C21" s="371">
        <v>0.45073793378540089</v>
      </c>
      <c r="D21" s="149"/>
      <c r="E21" s="370">
        <v>14</v>
      </c>
      <c r="F21" s="264" t="s">
        <v>75</v>
      </c>
      <c r="G21" s="371">
        <v>0.44466456900905099</v>
      </c>
      <c r="H21" s="149"/>
      <c r="I21" s="112">
        <v>14</v>
      </c>
      <c r="J21" s="136" t="s">
        <v>75</v>
      </c>
      <c r="K21" s="144">
        <v>0.4380855243275914</v>
      </c>
      <c r="L21" s="149"/>
      <c r="M21" s="112">
        <v>14</v>
      </c>
      <c r="N21" s="136" t="s">
        <v>63</v>
      </c>
      <c r="O21" s="144">
        <v>0.43289758499214803</v>
      </c>
      <c r="P21" s="149"/>
      <c r="Q21" s="112">
        <v>14</v>
      </c>
      <c r="R21" s="136" t="s">
        <v>258</v>
      </c>
      <c r="S21" s="144">
        <v>0.42499999999999999</v>
      </c>
      <c r="T21" s="262"/>
    </row>
    <row r="22" spans="1:20" ht="16.5" customHeight="1">
      <c r="A22" s="368">
        <v>15</v>
      </c>
      <c r="B22" s="269" t="s">
        <v>63</v>
      </c>
      <c r="C22" s="367">
        <v>0.44836758821389594</v>
      </c>
      <c r="D22" s="149"/>
      <c r="E22" s="368">
        <v>15</v>
      </c>
      <c r="F22" s="269" t="s">
        <v>63</v>
      </c>
      <c r="G22" s="367">
        <v>0.44247433675509934</v>
      </c>
      <c r="H22" s="149"/>
      <c r="I22" s="115">
        <v>15</v>
      </c>
      <c r="J22" s="133" t="s">
        <v>63</v>
      </c>
      <c r="K22" s="143">
        <v>0.43785427299381041</v>
      </c>
      <c r="L22" s="149"/>
      <c r="M22" s="115">
        <v>15</v>
      </c>
      <c r="N22" s="133" t="s">
        <v>75</v>
      </c>
      <c r="O22" s="143">
        <v>0.43206371446480585</v>
      </c>
      <c r="P22" s="149"/>
      <c r="Q22" s="115">
        <v>15</v>
      </c>
      <c r="R22" s="133" t="s">
        <v>241</v>
      </c>
      <c r="S22" s="143">
        <v>0.42499999999999999</v>
      </c>
      <c r="T22" s="262"/>
    </row>
    <row r="23" spans="1:20" ht="16.5" customHeight="1">
      <c r="A23" s="369">
        <v>16</v>
      </c>
      <c r="B23" s="263" t="s">
        <v>83</v>
      </c>
      <c r="C23" s="372">
        <v>0.44810573760506761</v>
      </c>
      <c r="D23" s="148"/>
      <c r="E23" s="369">
        <v>16</v>
      </c>
      <c r="F23" s="267" t="s">
        <v>83</v>
      </c>
      <c r="G23" s="372">
        <v>0.43859544176586707</v>
      </c>
      <c r="H23" s="148"/>
      <c r="I23" s="111">
        <v>16</v>
      </c>
      <c r="J23" s="137" t="s">
        <v>83</v>
      </c>
      <c r="K23" s="145">
        <v>0.42944892944892943</v>
      </c>
      <c r="L23" s="148"/>
      <c r="M23" s="111">
        <v>16</v>
      </c>
      <c r="N23" s="137" t="s">
        <v>83</v>
      </c>
      <c r="O23" s="145">
        <v>0.42098652660424757</v>
      </c>
      <c r="P23" s="148"/>
      <c r="Q23" s="111">
        <v>16</v>
      </c>
      <c r="R23" s="137" t="s">
        <v>99</v>
      </c>
      <c r="S23" s="145">
        <v>0.41399999999999998</v>
      </c>
      <c r="T23" s="262"/>
    </row>
    <row r="24" spans="1:20" ht="16.5" customHeight="1">
      <c r="A24" s="364">
        <v>17</v>
      </c>
      <c r="B24" s="268" t="s">
        <v>4</v>
      </c>
      <c r="C24" s="365">
        <v>0.43181848232820741</v>
      </c>
      <c r="D24" s="148"/>
      <c r="E24" s="364">
        <v>17</v>
      </c>
      <c r="F24" s="268" t="s">
        <v>4</v>
      </c>
      <c r="G24" s="365">
        <v>0.42592640413169786</v>
      </c>
      <c r="H24" s="148"/>
      <c r="I24" s="110">
        <v>17</v>
      </c>
      <c r="J24" s="135" t="s">
        <v>4</v>
      </c>
      <c r="K24" s="142">
        <v>0.42045224861040931</v>
      </c>
      <c r="L24" s="148"/>
      <c r="M24" s="110">
        <v>17</v>
      </c>
      <c r="N24" s="135" t="s">
        <v>4</v>
      </c>
      <c r="O24" s="142">
        <v>0.42054816516594412</v>
      </c>
      <c r="P24" s="148"/>
      <c r="Q24" s="110">
        <v>17</v>
      </c>
      <c r="R24" s="135" t="s">
        <v>81</v>
      </c>
      <c r="S24" s="142">
        <v>0.40700000000000003</v>
      </c>
      <c r="T24" s="262"/>
    </row>
    <row r="25" spans="1:20" ht="16.5" customHeight="1">
      <c r="A25" s="364">
        <v>18</v>
      </c>
      <c r="B25" s="264" t="s">
        <v>65</v>
      </c>
      <c r="C25" s="365">
        <v>0.42548949688796678</v>
      </c>
      <c r="D25" s="148"/>
      <c r="E25" s="364">
        <v>18</v>
      </c>
      <c r="F25" s="264" t="s">
        <v>65</v>
      </c>
      <c r="G25" s="365">
        <v>0.41831585275180738</v>
      </c>
      <c r="H25" s="148"/>
      <c r="I25" s="110">
        <v>18</v>
      </c>
      <c r="J25" s="135" t="s">
        <v>79</v>
      </c>
      <c r="K25" s="142">
        <v>0.41490293724350996</v>
      </c>
      <c r="L25" s="148"/>
      <c r="M25" s="110">
        <v>18</v>
      </c>
      <c r="N25" s="135" t="s">
        <v>65</v>
      </c>
      <c r="O25" s="142">
        <v>0.40955760801977648</v>
      </c>
      <c r="P25" s="148"/>
      <c r="Q25" s="110">
        <v>18</v>
      </c>
      <c r="R25" s="135" t="s">
        <v>49</v>
      </c>
      <c r="S25" s="142">
        <v>0.40500000000000003</v>
      </c>
      <c r="T25" s="262"/>
    </row>
    <row r="26" spans="1:20" ht="16.5" customHeight="1">
      <c r="A26" s="364">
        <v>19</v>
      </c>
      <c r="B26" s="264" t="s">
        <v>96</v>
      </c>
      <c r="C26" s="365">
        <v>0.42322749021313616</v>
      </c>
      <c r="D26" s="148"/>
      <c r="E26" s="364">
        <v>19</v>
      </c>
      <c r="F26" s="266" t="s">
        <v>79</v>
      </c>
      <c r="G26" s="365">
        <v>0.41652661064425772</v>
      </c>
      <c r="H26" s="148"/>
      <c r="I26" s="110">
        <v>19</v>
      </c>
      <c r="J26" s="131" t="s">
        <v>65</v>
      </c>
      <c r="K26" s="142">
        <v>0.41387003811471601</v>
      </c>
      <c r="L26" s="148"/>
      <c r="M26" s="110">
        <v>19</v>
      </c>
      <c r="N26" s="131" t="s">
        <v>79</v>
      </c>
      <c r="O26" s="142">
        <v>0.40866077865897621</v>
      </c>
      <c r="P26" s="148"/>
      <c r="Q26" s="110">
        <v>19</v>
      </c>
      <c r="R26" s="131" t="s">
        <v>266</v>
      </c>
      <c r="S26" s="142">
        <v>0.40399999999999997</v>
      </c>
      <c r="T26" s="262"/>
    </row>
    <row r="27" spans="1:20" ht="16.5" customHeight="1">
      <c r="A27" s="368">
        <v>20</v>
      </c>
      <c r="B27" s="265" t="s">
        <v>79</v>
      </c>
      <c r="C27" s="367">
        <v>0.42198378636146877</v>
      </c>
      <c r="D27" s="148"/>
      <c r="E27" s="368">
        <v>20</v>
      </c>
      <c r="F27" s="265" t="s">
        <v>95</v>
      </c>
      <c r="G27" s="367">
        <v>0.4158174755095147</v>
      </c>
      <c r="H27" s="148"/>
      <c r="I27" s="115">
        <v>20</v>
      </c>
      <c r="J27" s="132" t="s">
        <v>95</v>
      </c>
      <c r="K27" s="143">
        <v>0.40973370823685079</v>
      </c>
      <c r="L27" s="148"/>
      <c r="M27" s="115">
        <v>20</v>
      </c>
      <c r="N27" s="132" t="s">
        <v>95</v>
      </c>
      <c r="O27" s="143">
        <v>0.4043166831408338</v>
      </c>
      <c r="P27" s="148"/>
      <c r="Q27" s="115">
        <v>20</v>
      </c>
      <c r="R27" s="132" t="s">
        <v>106</v>
      </c>
      <c r="S27" s="143">
        <v>0.4</v>
      </c>
      <c r="T27" s="262"/>
    </row>
    <row r="28" spans="1:20" ht="16.5" customHeight="1">
      <c r="A28" s="369">
        <v>21</v>
      </c>
      <c r="B28" s="267" t="s">
        <v>95</v>
      </c>
      <c r="C28" s="363">
        <v>0.42146540455910025</v>
      </c>
      <c r="D28" s="148"/>
      <c r="E28" s="369">
        <v>21</v>
      </c>
      <c r="F28" s="270" t="s">
        <v>74</v>
      </c>
      <c r="G28" s="363">
        <v>0.40045199704463469</v>
      </c>
      <c r="H28" s="148"/>
      <c r="I28" s="111">
        <v>21</v>
      </c>
      <c r="J28" s="129" t="s">
        <v>74</v>
      </c>
      <c r="K28" s="141">
        <v>0.39489244643591453</v>
      </c>
      <c r="L28" s="148"/>
      <c r="M28" s="111">
        <v>21</v>
      </c>
      <c r="N28" s="129" t="s">
        <v>74</v>
      </c>
      <c r="O28" s="141">
        <v>0.39128432043103811</v>
      </c>
      <c r="P28" s="148"/>
      <c r="Q28" s="111">
        <v>21</v>
      </c>
      <c r="R28" s="129" t="s">
        <v>268</v>
      </c>
      <c r="S28" s="141">
        <v>0.38700000000000001</v>
      </c>
      <c r="T28" s="262"/>
    </row>
    <row r="29" spans="1:20" ht="16.5" customHeight="1">
      <c r="A29" s="603">
        <v>22</v>
      </c>
      <c r="B29" s="264" t="s">
        <v>74</v>
      </c>
      <c r="C29" s="604">
        <v>0.40502454604601645</v>
      </c>
      <c r="D29" s="148"/>
      <c r="E29" s="364">
        <v>22</v>
      </c>
      <c r="F29" s="264" t="s">
        <v>96</v>
      </c>
      <c r="G29" s="365">
        <v>0.39826302729528534</v>
      </c>
      <c r="H29" s="148"/>
      <c r="I29" s="110">
        <v>22</v>
      </c>
      <c r="J29" s="131" t="s">
        <v>96</v>
      </c>
      <c r="K29" s="142">
        <v>0.38249211356466878</v>
      </c>
      <c r="L29" s="148"/>
      <c r="M29" s="110">
        <v>22</v>
      </c>
      <c r="N29" s="131" t="s">
        <v>96</v>
      </c>
      <c r="O29" s="142">
        <v>0.38674463937621834</v>
      </c>
      <c r="P29" s="148"/>
      <c r="Q29" s="110">
        <v>22</v>
      </c>
      <c r="R29" s="131" t="s">
        <v>267</v>
      </c>
      <c r="S29" s="142">
        <v>0.38400000000000001</v>
      </c>
      <c r="T29" s="262"/>
    </row>
    <row r="30" spans="1:20" ht="16.5" customHeight="1">
      <c r="A30" s="601">
        <v>23</v>
      </c>
      <c r="B30" s="268" t="s">
        <v>274</v>
      </c>
      <c r="C30" s="602">
        <v>0.37013831028161975</v>
      </c>
      <c r="D30" s="148"/>
      <c r="E30" s="364">
        <v>23</v>
      </c>
      <c r="F30" s="268" t="s">
        <v>274</v>
      </c>
      <c r="G30" s="365">
        <v>0.36673129374650848</v>
      </c>
      <c r="H30" s="148"/>
      <c r="I30" s="110">
        <v>23</v>
      </c>
      <c r="J30" s="131" t="s">
        <v>273</v>
      </c>
      <c r="K30" s="142">
        <v>0.36459246275197194</v>
      </c>
      <c r="L30" s="148"/>
      <c r="M30" s="110">
        <v>23</v>
      </c>
      <c r="N30" s="131" t="s">
        <v>40</v>
      </c>
      <c r="O30" s="142">
        <v>0.36024944549808735</v>
      </c>
      <c r="P30" s="148"/>
      <c r="Q30" s="110">
        <v>23</v>
      </c>
      <c r="R30" s="131" t="s">
        <v>10</v>
      </c>
      <c r="S30" s="142">
        <v>0.35799999999999998</v>
      </c>
      <c r="T30" s="262"/>
    </row>
    <row r="31" spans="1:20" ht="16.5" customHeight="1">
      <c r="A31" s="364">
        <v>24</v>
      </c>
      <c r="B31" s="266" t="s">
        <v>82</v>
      </c>
      <c r="C31" s="365">
        <v>0.35779150018162004</v>
      </c>
      <c r="D31" s="148"/>
      <c r="E31" s="364">
        <v>24</v>
      </c>
      <c r="F31" s="266" t="s">
        <v>82</v>
      </c>
      <c r="G31" s="365">
        <v>0.34853884533143265</v>
      </c>
      <c r="H31" s="148"/>
      <c r="I31" s="110">
        <v>24</v>
      </c>
      <c r="J31" s="135" t="s">
        <v>82</v>
      </c>
      <c r="K31" s="142">
        <v>0.34569209039548021</v>
      </c>
      <c r="L31" s="148"/>
      <c r="M31" s="110">
        <v>24</v>
      </c>
      <c r="N31" s="135" t="s">
        <v>82</v>
      </c>
      <c r="O31" s="142">
        <v>0.34518828451882844</v>
      </c>
      <c r="P31" s="148"/>
      <c r="Q31" s="110">
        <v>24</v>
      </c>
      <c r="R31" s="135" t="s">
        <v>82</v>
      </c>
      <c r="S31" s="142">
        <v>0.34600000000000003</v>
      </c>
      <c r="T31" s="262"/>
    </row>
    <row r="32" spans="1:20" ht="16.5" customHeight="1">
      <c r="A32" s="368">
        <v>25</v>
      </c>
      <c r="B32" s="265" t="s">
        <v>84</v>
      </c>
      <c r="C32" s="367">
        <v>0.34009603426834323</v>
      </c>
      <c r="D32" s="148"/>
      <c r="E32" s="368">
        <v>25</v>
      </c>
      <c r="F32" s="265" t="s">
        <v>84</v>
      </c>
      <c r="G32" s="367">
        <v>0.33498990367560783</v>
      </c>
      <c r="H32" s="148"/>
      <c r="I32" s="115">
        <v>25</v>
      </c>
      <c r="J32" s="132" t="s">
        <v>84</v>
      </c>
      <c r="K32" s="143">
        <v>0.33026320665411218</v>
      </c>
      <c r="L32" s="148"/>
      <c r="M32" s="115">
        <v>25</v>
      </c>
      <c r="N32" s="132" t="s">
        <v>84</v>
      </c>
      <c r="O32" s="143">
        <v>0.32606902149686295</v>
      </c>
      <c r="P32" s="148"/>
      <c r="Q32" s="115">
        <v>25</v>
      </c>
      <c r="R32" s="132" t="s">
        <v>84</v>
      </c>
      <c r="S32" s="143">
        <v>0.32200000000000001</v>
      </c>
      <c r="T32" s="262"/>
    </row>
    <row r="33" spans="1:20" ht="16.5" customHeight="1">
      <c r="A33" s="373" t="s">
        <v>170</v>
      </c>
      <c r="B33" s="374" t="s">
        <v>140</v>
      </c>
      <c r="C33" s="375">
        <v>0.4085282155713828</v>
      </c>
      <c r="D33" s="148"/>
      <c r="E33" s="373" t="s">
        <v>170</v>
      </c>
      <c r="F33" s="374" t="s">
        <v>140</v>
      </c>
      <c r="G33" s="375">
        <v>0.40282905060363361</v>
      </c>
      <c r="H33" s="148"/>
      <c r="I33" s="109" t="s">
        <v>170</v>
      </c>
      <c r="J33" s="138" t="s">
        <v>140</v>
      </c>
      <c r="K33" s="146">
        <v>0.39748853014631153</v>
      </c>
      <c r="L33" s="148"/>
      <c r="M33" s="109" t="s">
        <v>170</v>
      </c>
      <c r="N33" s="138" t="s">
        <v>140</v>
      </c>
      <c r="O33" s="146">
        <v>0.39273809640712748</v>
      </c>
      <c r="P33" s="148"/>
      <c r="Q33" s="109" t="s">
        <v>170</v>
      </c>
      <c r="R33" s="138" t="s">
        <v>140</v>
      </c>
      <c r="S33" s="146">
        <v>0.38799999999999996</v>
      </c>
      <c r="T33" s="262"/>
    </row>
    <row r="34" spans="1:20" ht="16.5" customHeight="1">
      <c r="C34" s="106"/>
      <c r="D34" s="148"/>
      <c r="G34" s="106"/>
      <c r="H34" s="148"/>
      <c r="K34" s="106"/>
      <c r="L34" s="148"/>
      <c r="O34" s="106"/>
      <c r="P34" s="148"/>
      <c r="S34" s="106"/>
      <c r="T34" s="148"/>
    </row>
    <row r="35" spans="1:20" ht="13">
      <c r="A35" s="376"/>
      <c r="B35" s="376"/>
      <c r="C35" s="376"/>
      <c r="D35" s="376"/>
      <c r="E35" s="376"/>
      <c r="F35" s="376"/>
      <c r="G35" s="376"/>
      <c r="H35" s="376"/>
      <c r="I35" s="633"/>
      <c r="J35" s="634"/>
      <c r="K35" s="634"/>
      <c r="L35" s="634"/>
      <c r="M35" s="634"/>
      <c r="N35" s="634"/>
      <c r="O35" s="634"/>
      <c r="P35" s="634"/>
      <c r="Q35" s="634"/>
      <c r="R35" s="634"/>
      <c r="S35" s="634"/>
      <c r="T35" s="634"/>
    </row>
    <row r="36" spans="1:20" ht="16.5" customHeight="1">
      <c r="A36" s="108"/>
      <c r="E36" s="108"/>
      <c r="I36" s="108"/>
      <c r="M36" s="108"/>
      <c r="Q36" s="108"/>
    </row>
    <row r="37" spans="1:20" ht="16.5" customHeight="1">
      <c r="A37" s="108"/>
      <c r="B37" s="139"/>
      <c r="C37" s="147"/>
      <c r="D37" s="148"/>
      <c r="E37" s="108"/>
      <c r="F37" s="139"/>
      <c r="G37" s="147"/>
      <c r="H37" s="148"/>
      <c r="I37" s="108"/>
      <c r="J37" s="139"/>
      <c r="K37" s="147"/>
      <c r="L37" s="148"/>
      <c r="M37" s="108"/>
      <c r="N37" s="139"/>
      <c r="O37" s="147"/>
      <c r="P37" s="148"/>
      <c r="Q37" s="108"/>
      <c r="R37" s="139"/>
      <c r="S37" s="147"/>
      <c r="T37" s="148"/>
    </row>
    <row r="38" spans="1:20" ht="40.5" customHeight="1">
      <c r="A38" s="108"/>
      <c r="B38" s="139"/>
      <c r="C38" s="147"/>
      <c r="D38" s="148"/>
      <c r="E38" s="108"/>
      <c r="F38" s="139"/>
      <c r="G38" s="147"/>
      <c r="H38" s="148"/>
      <c r="I38" s="108"/>
      <c r="J38" s="139"/>
      <c r="K38" s="147"/>
      <c r="L38" s="148"/>
      <c r="M38" s="108"/>
      <c r="N38" s="139"/>
      <c r="O38" s="147"/>
      <c r="P38" s="148"/>
      <c r="Q38" s="108"/>
      <c r="R38" s="139"/>
      <c r="S38" s="147"/>
      <c r="T38" s="148"/>
    </row>
    <row r="40" spans="1:20" ht="16.5" hidden="1" customHeight="1"/>
    <row r="45" spans="1:20" ht="16.5" customHeight="1">
      <c r="B45" s="124"/>
      <c r="F45" s="124"/>
    </row>
  </sheetData>
  <mergeCells count="2">
    <mergeCell ref="I35:T35"/>
    <mergeCell ref="A1:T1"/>
  </mergeCells>
  <phoneticPr fontId="52"/>
  <printOptions horizontalCentered="1" verticalCentered="1"/>
  <pageMargins left="0.78740157480314965" right="0.27559055118110237" top="0.31496062992125984" bottom="0.31496062992125984" header="0.39370078740157483" footer="0.51181102362204722"/>
  <pageSetup paperSize="9" scale="77" pageOrder="overThenDown" orientation="landscape" r:id="rId1"/>
  <headerFooter scaleWithDoc="0">
    <oddHeader>&amp;L表1－4</oddHeader>
    <oddFooter>&amp;C４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I38"/>
  <sheetViews>
    <sheetView view="pageBreakPreview" zoomScale="110" zoomScaleNormal="110" zoomScaleSheetLayoutView="110" workbookViewId="0">
      <selection activeCell="K10" sqref="K10"/>
    </sheetView>
  </sheetViews>
  <sheetFormatPr defaultColWidth="9" defaultRowHeight="13"/>
  <cols>
    <col min="1" max="1" width="12.6328125" style="377" customWidth="1"/>
    <col min="2" max="2" width="12.7265625" style="377" customWidth="1"/>
    <col min="3" max="9" width="12.90625" style="377" customWidth="1"/>
    <col min="10" max="10" width="9" style="377" customWidth="1"/>
    <col min="11" max="16384" width="9" style="377"/>
  </cols>
  <sheetData>
    <row r="1" spans="1:9" ht="16.5">
      <c r="A1" s="641" t="s">
        <v>300</v>
      </c>
      <c r="B1" s="641"/>
      <c r="C1" s="641"/>
      <c r="D1" s="641"/>
      <c r="E1" s="641"/>
      <c r="F1" s="641"/>
      <c r="G1" s="641"/>
      <c r="H1" s="641"/>
      <c r="I1" s="641"/>
    </row>
    <row r="2" spans="1:9" s="378" customFormat="1" ht="12"/>
    <row r="3" spans="1:9" s="378" customFormat="1" ht="12">
      <c r="A3" s="378" t="s">
        <v>104</v>
      </c>
    </row>
    <row r="4" spans="1:9" s="378" customFormat="1" ht="12.5" thickBot="1">
      <c r="G4" s="379"/>
      <c r="H4" s="379"/>
      <c r="I4" s="380" t="s">
        <v>262</v>
      </c>
    </row>
    <row r="5" spans="1:9" s="378" customFormat="1" ht="12">
      <c r="A5" s="648" t="s">
        <v>105</v>
      </c>
      <c r="B5" s="649"/>
      <c r="C5" s="654" t="s">
        <v>232</v>
      </c>
      <c r="D5" s="657" t="s">
        <v>191</v>
      </c>
      <c r="E5" s="658"/>
      <c r="F5" s="642"/>
      <c r="G5" s="642"/>
      <c r="H5" s="642"/>
      <c r="I5" s="643"/>
    </row>
    <row r="6" spans="1:9" s="378" customFormat="1" ht="12">
      <c r="A6" s="650"/>
      <c r="B6" s="651"/>
      <c r="C6" s="655"/>
      <c r="D6" s="659"/>
      <c r="E6" s="660"/>
      <c r="F6" s="644" t="s">
        <v>112</v>
      </c>
      <c r="G6" s="645"/>
      <c r="H6" s="646" t="s">
        <v>107</v>
      </c>
      <c r="I6" s="647"/>
    </row>
    <row r="7" spans="1:9" s="378" customFormat="1" ht="25.5" customHeight="1" thickBot="1">
      <c r="A7" s="652"/>
      <c r="B7" s="653"/>
      <c r="C7" s="656"/>
      <c r="D7" s="381" t="s">
        <v>219</v>
      </c>
      <c r="E7" s="382" t="s">
        <v>228</v>
      </c>
      <c r="F7" s="381" t="s">
        <v>203</v>
      </c>
      <c r="G7" s="382" t="s">
        <v>229</v>
      </c>
      <c r="H7" s="381" t="s">
        <v>220</v>
      </c>
      <c r="I7" s="383" t="s">
        <v>184</v>
      </c>
    </row>
    <row r="8" spans="1:9" s="378" customFormat="1" ht="25.5" customHeight="1" thickTop="1">
      <c r="A8" s="637" t="s">
        <v>301</v>
      </c>
      <c r="B8" s="384" t="s">
        <v>46</v>
      </c>
      <c r="C8" s="385">
        <v>417286</v>
      </c>
      <c r="D8" s="386">
        <v>148867</v>
      </c>
      <c r="E8" s="387">
        <v>0.35675052601812668</v>
      </c>
      <c r="F8" s="386">
        <v>72816</v>
      </c>
      <c r="G8" s="387">
        <v>0.17449902464976061</v>
      </c>
      <c r="H8" s="388">
        <v>76051</v>
      </c>
      <c r="I8" s="389">
        <v>0.18225150136836607</v>
      </c>
    </row>
    <row r="9" spans="1:9" s="378" customFormat="1" ht="25.5" customHeight="1">
      <c r="A9" s="638"/>
      <c r="B9" s="391" t="s">
        <v>53</v>
      </c>
      <c r="C9" s="392">
        <v>464706</v>
      </c>
      <c r="D9" s="392">
        <v>206425</v>
      </c>
      <c r="E9" s="393">
        <v>0.44420558374542185</v>
      </c>
      <c r="F9" s="392">
        <v>80285</v>
      </c>
      <c r="G9" s="393">
        <v>0.17276514613540603</v>
      </c>
      <c r="H9" s="392">
        <v>126140</v>
      </c>
      <c r="I9" s="394">
        <v>0.27144043761001579</v>
      </c>
    </row>
    <row r="10" spans="1:9" s="378" customFormat="1" ht="25.5" customHeight="1" thickBot="1">
      <c r="A10" s="639"/>
      <c r="B10" s="384" t="s">
        <v>108</v>
      </c>
      <c r="C10" s="395">
        <v>881992</v>
      </c>
      <c r="D10" s="392">
        <v>355292</v>
      </c>
      <c r="E10" s="393">
        <v>0.40282905060363361</v>
      </c>
      <c r="F10" s="392">
        <v>153101</v>
      </c>
      <c r="G10" s="393">
        <v>0.1735854746981832</v>
      </c>
      <c r="H10" s="392">
        <v>202191</v>
      </c>
      <c r="I10" s="394">
        <v>0.22924357590545039</v>
      </c>
    </row>
    <row r="11" spans="1:9" s="378" customFormat="1" ht="25.5" customHeight="1">
      <c r="A11" s="640" t="s">
        <v>302</v>
      </c>
      <c r="B11" s="396" t="s">
        <v>46</v>
      </c>
      <c r="C11" s="385">
        <f>'表1-1'!B6</f>
        <v>409365</v>
      </c>
      <c r="D11" s="386">
        <f>'表1-1'!E6</f>
        <v>148437</v>
      </c>
      <c r="E11" s="387">
        <f>D11/C11</f>
        <v>0.3626030559525118</v>
      </c>
      <c r="F11" s="386">
        <v>70483</v>
      </c>
      <c r="G11" s="387">
        <f>F11/C11</f>
        <v>0.17217641957666141</v>
      </c>
      <c r="H11" s="388">
        <v>77954</v>
      </c>
      <c r="I11" s="389">
        <f>H11/C11</f>
        <v>0.19042663637585039</v>
      </c>
    </row>
    <row r="12" spans="1:9" s="378" customFormat="1" ht="25.5" customHeight="1">
      <c r="A12" s="638"/>
      <c r="B12" s="391" t="s">
        <v>53</v>
      </c>
      <c r="C12" s="392">
        <f>'表1-1'!C6</f>
        <v>455388</v>
      </c>
      <c r="D12" s="392">
        <f>'表1-1'!F6</f>
        <v>204839</v>
      </c>
      <c r="E12" s="393">
        <f>D12/C12</f>
        <v>0.44981202842411305</v>
      </c>
      <c r="F12" s="392">
        <v>77645</v>
      </c>
      <c r="G12" s="393">
        <f>F12/C12</f>
        <v>0.17050295572127505</v>
      </c>
      <c r="H12" s="392">
        <v>127194</v>
      </c>
      <c r="I12" s="394">
        <f>H12/C12</f>
        <v>0.279309072702838</v>
      </c>
    </row>
    <row r="13" spans="1:9" s="378" customFormat="1" ht="25.5" customHeight="1">
      <c r="A13" s="638"/>
      <c r="B13" s="384" t="s">
        <v>108</v>
      </c>
      <c r="C13" s="395">
        <f>SUM(C11:C12)</f>
        <v>864753</v>
      </c>
      <c r="D13" s="392">
        <f>SUM(D11:D12)</f>
        <v>353276</v>
      </c>
      <c r="E13" s="393">
        <f>D13/C13</f>
        <v>0.4085282155713828</v>
      </c>
      <c r="F13" s="392">
        <f>SUM(F11:F12)</f>
        <v>148128</v>
      </c>
      <c r="G13" s="393">
        <f>F13/C13</f>
        <v>0.17129515595782843</v>
      </c>
      <c r="H13" s="392">
        <f>SUM(H11:H12)</f>
        <v>205148</v>
      </c>
      <c r="I13" s="394">
        <f>H13/C13</f>
        <v>0.2372330596135544</v>
      </c>
    </row>
    <row r="14" spans="1:9" s="378" customFormat="1" ht="25.5" customHeight="1" thickBot="1">
      <c r="A14" s="639"/>
      <c r="B14" s="397" t="s">
        <v>110</v>
      </c>
      <c r="C14" s="398">
        <f>C13-C10</f>
        <v>-17239</v>
      </c>
      <c r="D14" s="398">
        <f>D13-D10</f>
        <v>-2016</v>
      </c>
      <c r="E14" s="399" t="s">
        <v>233</v>
      </c>
      <c r="F14" s="398">
        <f>F13-F10</f>
        <v>-4973</v>
      </c>
      <c r="G14" s="399" t="s">
        <v>307</v>
      </c>
      <c r="H14" s="398">
        <f>H13-H10</f>
        <v>2957</v>
      </c>
      <c r="I14" s="400" t="s">
        <v>308</v>
      </c>
    </row>
    <row r="15" spans="1:9" s="378" customFormat="1" ht="21.75" customHeight="1">
      <c r="B15" s="401" t="s">
        <v>244</v>
      </c>
      <c r="C15" s="402" t="s">
        <v>263</v>
      </c>
    </row>
    <row r="16" spans="1:9" s="378" customFormat="1" ht="12">
      <c r="B16" s="401" t="s">
        <v>244</v>
      </c>
      <c r="C16" s="402" t="s">
        <v>221</v>
      </c>
    </row>
    <row r="17" spans="2:3" s="378" customFormat="1" ht="13.5" customHeight="1">
      <c r="B17" s="403"/>
      <c r="C17" s="402"/>
    </row>
    <row r="18" spans="2:3" s="378" customFormat="1" ht="12"/>
    <row r="19" spans="2:3" s="378" customFormat="1" ht="12"/>
    <row r="38" spans="6:6">
      <c r="F38" s="404"/>
    </row>
  </sheetData>
  <mergeCells count="10">
    <mergeCell ref="A8:A10"/>
    <mergeCell ref="A11:A14"/>
    <mergeCell ref="A1:I1"/>
    <mergeCell ref="F5:G5"/>
    <mergeCell ref="H5:I5"/>
    <mergeCell ref="F6:G6"/>
    <mergeCell ref="H6:I6"/>
    <mergeCell ref="A5:B7"/>
    <mergeCell ref="C5:C7"/>
    <mergeCell ref="D5:E6"/>
  </mergeCells>
  <phoneticPr fontId="54"/>
  <printOptions horizontalCentered="1" verticalCentered="1"/>
  <pageMargins left="0.78740157480314965" right="0.27559055118110237" top="0.31496062992125984" bottom="0.31496062992125984" header="0.39370078740157483" footer="0.51181102362204722"/>
  <pageSetup paperSize="9" scale="110" pageOrder="overThenDown" orientation="landscape" r:id="rId1"/>
  <headerFooter alignWithMargins="0">
    <oddHeader>&amp;L表2－1</oddHeader>
    <oddFooter>&amp;C５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9"/>
  <sheetViews>
    <sheetView view="pageBreakPreview" topLeftCell="A42" zoomScaleSheetLayoutView="100" workbookViewId="0">
      <selection activeCell="A3" sqref="A3:A6"/>
    </sheetView>
  </sheetViews>
  <sheetFormatPr defaultColWidth="9" defaultRowHeight="12"/>
  <cols>
    <col min="1" max="1" width="9" style="378" customWidth="1"/>
    <col min="2" max="2" width="10.36328125" style="378" bestFit="1" customWidth="1"/>
    <col min="3" max="5" width="10.6328125" style="378" customWidth="1"/>
    <col min="6" max="6" width="11.36328125" style="378" customWidth="1"/>
    <col min="7" max="7" width="11" style="378" customWidth="1"/>
    <col min="8" max="8" width="11.453125" style="378" customWidth="1"/>
    <col min="9" max="9" width="10" style="378" customWidth="1"/>
    <col min="10" max="10" width="9" style="378" customWidth="1"/>
    <col min="11" max="16384" width="9" style="378"/>
  </cols>
  <sheetData>
    <row r="1" spans="1:14" ht="16.5">
      <c r="A1" s="641" t="s">
        <v>173</v>
      </c>
      <c r="B1" s="641"/>
      <c r="C1" s="641"/>
      <c r="D1" s="641"/>
      <c r="E1" s="641"/>
      <c r="F1" s="641"/>
      <c r="G1" s="641"/>
      <c r="H1" s="641"/>
    </row>
    <row r="2" spans="1:14" ht="18.75" customHeight="1">
      <c r="H2" s="401" t="s">
        <v>158</v>
      </c>
    </row>
    <row r="3" spans="1:14" ht="16.5" customHeight="1">
      <c r="A3" s="640" t="s">
        <v>113</v>
      </c>
      <c r="B3" s="666" t="s">
        <v>146</v>
      </c>
      <c r="C3" s="669" t="s">
        <v>143</v>
      </c>
      <c r="D3" s="670"/>
      <c r="E3" s="405"/>
      <c r="F3" s="405"/>
      <c r="G3" s="405"/>
      <c r="H3" s="406"/>
    </row>
    <row r="4" spans="1:14" ht="16.5" customHeight="1">
      <c r="A4" s="638"/>
      <c r="B4" s="667"/>
      <c r="C4" s="663"/>
      <c r="D4" s="671"/>
      <c r="E4" s="661" t="s">
        <v>144</v>
      </c>
      <c r="F4" s="662"/>
      <c r="G4" s="663" t="s">
        <v>107</v>
      </c>
      <c r="H4" s="664"/>
    </row>
    <row r="5" spans="1:14" ht="16.5" customHeight="1">
      <c r="A5" s="638"/>
      <c r="B5" s="667"/>
      <c r="C5" s="407" t="s">
        <v>148</v>
      </c>
      <c r="D5" s="408" t="s">
        <v>150</v>
      </c>
      <c r="E5" s="407" t="s">
        <v>25</v>
      </c>
      <c r="F5" s="408" t="s">
        <v>94</v>
      </c>
      <c r="G5" s="407" t="s">
        <v>25</v>
      </c>
      <c r="H5" s="409" t="s">
        <v>94</v>
      </c>
    </row>
    <row r="6" spans="1:14" ht="16.5" customHeight="1">
      <c r="A6" s="665"/>
      <c r="B6" s="668"/>
      <c r="C6" s="410" t="s">
        <v>149</v>
      </c>
      <c r="D6" s="411" t="s">
        <v>151</v>
      </c>
      <c r="E6" s="410" t="s">
        <v>153</v>
      </c>
      <c r="F6" s="411" t="s">
        <v>154</v>
      </c>
      <c r="G6" s="410" t="s">
        <v>68</v>
      </c>
      <c r="H6" s="412" t="s">
        <v>156</v>
      </c>
    </row>
    <row r="7" spans="1:14" ht="16.5" customHeight="1">
      <c r="A7" s="413" t="s">
        <v>115</v>
      </c>
      <c r="B7" s="390">
        <v>1232481</v>
      </c>
      <c r="C7" s="414">
        <v>110207</v>
      </c>
      <c r="D7" s="415">
        <v>8.9418822683676263E-2</v>
      </c>
      <c r="E7" s="414">
        <v>77877</v>
      </c>
      <c r="F7" s="415">
        <v>6.318718097885484E-2</v>
      </c>
      <c r="G7" s="390">
        <v>32330</v>
      </c>
      <c r="H7" s="416">
        <v>2.6231641704821413E-2</v>
      </c>
    </row>
    <row r="8" spans="1:14" ht="16.5" customHeight="1">
      <c r="A8" s="417" t="s">
        <v>116</v>
      </c>
      <c r="B8" s="418">
        <v>1256781</v>
      </c>
      <c r="C8" s="419">
        <v>132970</v>
      </c>
      <c r="D8" s="420">
        <v>0.10580204506592636</v>
      </c>
      <c r="E8" s="419">
        <v>89549</v>
      </c>
      <c r="F8" s="420">
        <v>7.1252668523792126E-2</v>
      </c>
      <c r="G8" s="418">
        <v>43421</v>
      </c>
      <c r="H8" s="421">
        <v>3.4549376542134233E-2</v>
      </c>
      <c r="J8" s="390"/>
      <c r="K8" s="390"/>
      <c r="L8" s="390"/>
      <c r="M8" s="390"/>
      <c r="N8" s="390"/>
    </row>
    <row r="9" spans="1:14" ht="16.5" customHeight="1">
      <c r="A9" s="413" t="s">
        <v>117</v>
      </c>
      <c r="B9" s="390">
        <v>1254315</v>
      </c>
      <c r="C9" s="422">
        <v>141798</v>
      </c>
      <c r="D9" s="423">
        <v>0.1130481577594145</v>
      </c>
      <c r="E9" s="422">
        <v>94537</v>
      </c>
      <c r="F9" s="423">
        <v>7.5369424745777569E-2</v>
      </c>
      <c r="G9" s="390">
        <v>47261</v>
      </c>
      <c r="H9" s="416">
        <v>3.7678733013636924E-2</v>
      </c>
      <c r="J9" s="390"/>
      <c r="K9" s="390"/>
      <c r="L9" s="390"/>
      <c r="M9" s="390"/>
      <c r="N9" s="390"/>
    </row>
    <row r="10" spans="1:14" ht="16.5" customHeight="1">
      <c r="A10" s="417" t="s">
        <v>118</v>
      </c>
      <c r="B10" s="418">
        <v>1252169</v>
      </c>
      <c r="C10" s="419">
        <v>147307</v>
      </c>
      <c r="D10" s="420">
        <v>0.11764146852381747</v>
      </c>
      <c r="E10" s="419">
        <v>97113</v>
      </c>
      <c r="F10" s="420">
        <v>7.7555825132230555E-2</v>
      </c>
      <c r="G10" s="418">
        <v>50194</v>
      </c>
      <c r="H10" s="421">
        <v>4.008564339158692E-2</v>
      </c>
      <c r="J10" s="390"/>
      <c r="K10" s="390"/>
      <c r="L10" s="390"/>
      <c r="M10" s="390"/>
      <c r="N10" s="390"/>
    </row>
    <row r="11" spans="1:14" ht="16.5" customHeight="1">
      <c r="A11" s="413" t="s">
        <v>121</v>
      </c>
      <c r="B11" s="390">
        <v>1250570</v>
      </c>
      <c r="C11" s="422">
        <v>151991</v>
      </c>
      <c r="D11" s="423">
        <v>0.12153737895519644</v>
      </c>
      <c r="E11" s="422">
        <v>98574</v>
      </c>
      <c r="F11" s="423">
        <v>7.8823256594992688E-2</v>
      </c>
      <c r="G11" s="390">
        <v>53417</v>
      </c>
      <c r="H11" s="416">
        <v>4.2714122360203749E-2</v>
      </c>
      <c r="J11" s="390"/>
      <c r="K11" s="390"/>
      <c r="L11" s="390"/>
      <c r="M11" s="390"/>
      <c r="N11" s="390"/>
    </row>
    <row r="12" spans="1:14" ht="16.5" customHeight="1">
      <c r="A12" s="417" t="s">
        <v>122</v>
      </c>
      <c r="B12" s="418">
        <v>1249252</v>
      </c>
      <c r="C12" s="419">
        <v>157910</v>
      </c>
      <c r="D12" s="420">
        <v>0.126403639938139</v>
      </c>
      <c r="E12" s="419">
        <v>101567</v>
      </c>
      <c r="F12" s="420">
        <v>8.1302251267158274E-2</v>
      </c>
      <c r="G12" s="418">
        <v>56343</v>
      </c>
      <c r="H12" s="421">
        <v>4.5101388670980715E-2</v>
      </c>
      <c r="J12" s="390"/>
      <c r="K12" s="390"/>
      <c r="L12" s="390"/>
      <c r="M12" s="390"/>
      <c r="N12" s="390"/>
    </row>
    <row r="13" spans="1:14" ht="16.5" customHeight="1">
      <c r="A13" s="413" t="s">
        <v>123</v>
      </c>
      <c r="B13" s="390">
        <v>1248037</v>
      </c>
      <c r="C13" s="422">
        <v>164223</v>
      </c>
      <c r="D13" s="423">
        <v>0.1315850411486198</v>
      </c>
      <c r="E13" s="422">
        <v>104222</v>
      </c>
      <c r="F13" s="423">
        <v>8.3508742128638819E-2</v>
      </c>
      <c r="G13" s="390">
        <v>60001</v>
      </c>
      <c r="H13" s="416">
        <v>4.8076299019980978E-2</v>
      </c>
      <c r="J13" s="390"/>
      <c r="K13" s="390"/>
      <c r="L13" s="390"/>
      <c r="M13" s="390"/>
      <c r="N13" s="390"/>
    </row>
    <row r="14" spans="1:14" ht="16.5" customHeight="1">
      <c r="A14" s="417" t="s">
        <v>125</v>
      </c>
      <c r="B14" s="418">
        <v>1243334</v>
      </c>
      <c r="C14" s="419">
        <v>169501</v>
      </c>
      <c r="D14" s="420">
        <v>0.13632780893951263</v>
      </c>
      <c r="E14" s="419">
        <v>106867</v>
      </c>
      <c r="F14" s="420">
        <v>8.5951964637016279E-2</v>
      </c>
      <c r="G14" s="418">
        <v>62634</v>
      </c>
      <c r="H14" s="421">
        <v>5.037584430249635E-2</v>
      </c>
      <c r="J14" s="390"/>
      <c r="K14" s="390"/>
      <c r="L14" s="390"/>
      <c r="M14" s="390"/>
      <c r="N14" s="390"/>
    </row>
    <row r="15" spans="1:14" ht="16.5" customHeight="1">
      <c r="A15" s="413" t="s">
        <v>86</v>
      </c>
      <c r="B15" s="390">
        <v>1237559</v>
      </c>
      <c r="C15" s="422">
        <v>175441</v>
      </c>
      <c r="D15" s="423">
        <v>0.14176374621331184</v>
      </c>
      <c r="E15" s="422">
        <v>109687</v>
      </c>
      <c r="F15" s="423">
        <v>8.8631733921372635E-2</v>
      </c>
      <c r="G15" s="390">
        <v>65754</v>
      </c>
      <c r="H15" s="416">
        <v>5.3132012291939215E-2</v>
      </c>
      <c r="J15" s="390"/>
      <c r="K15" s="390"/>
      <c r="L15" s="390"/>
      <c r="M15" s="390"/>
      <c r="N15" s="390"/>
    </row>
    <row r="16" spans="1:14" ht="16.5" customHeight="1">
      <c r="A16" s="417" t="s">
        <v>52</v>
      </c>
      <c r="B16" s="418">
        <v>1232652</v>
      </c>
      <c r="C16" s="419">
        <v>180806</v>
      </c>
      <c r="D16" s="420">
        <v>0.14668049051962759</v>
      </c>
      <c r="E16" s="419">
        <v>112659</v>
      </c>
      <c r="F16" s="420">
        <v>9.1395625042591092E-2</v>
      </c>
      <c r="G16" s="418">
        <v>68147</v>
      </c>
      <c r="H16" s="421">
        <v>5.5284865477036503E-2</v>
      </c>
      <c r="J16" s="390"/>
      <c r="K16" s="390"/>
      <c r="L16" s="390"/>
      <c r="M16" s="390"/>
      <c r="N16" s="390"/>
    </row>
    <row r="17" spans="1:14" ht="16.5" customHeight="1">
      <c r="A17" s="413" t="s">
        <v>126</v>
      </c>
      <c r="B17" s="390">
        <v>1228084</v>
      </c>
      <c r="C17" s="422">
        <v>190021</v>
      </c>
      <c r="D17" s="423">
        <v>0.15472964390058008</v>
      </c>
      <c r="E17" s="422">
        <v>118766</v>
      </c>
      <c r="F17" s="423">
        <v>9.6708368482937651E-2</v>
      </c>
      <c r="G17" s="390">
        <v>71255</v>
      </c>
      <c r="H17" s="416">
        <v>5.8021275417642439E-2</v>
      </c>
      <c r="J17" s="390"/>
      <c r="K17" s="390"/>
      <c r="L17" s="390"/>
      <c r="M17" s="390"/>
      <c r="N17" s="390"/>
    </row>
    <row r="18" spans="1:14" ht="16.5" customHeight="1">
      <c r="A18" s="417" t="s">
        <v>127</v>
      </c>
      <c r="B18" s="418">
        <v>1222054</v>
      </c>
      <c r="C18" s="419">
        <v>199053</v>
      </c>
      <c r="D18" s="420">
        <v>0.16288396421107415</v>
      </c>
      <c r="E18" s="419">
        <v>123945</v>
      </c>
      <c r="F18" s="420">
        <v>0.10142350501696323</v>
      </c>
      <c r="G18" s="418">
        <v>75108</v>
      </c>
      <c r="H18" s="421">
        <v>6.1460459194110896E-2</v>
      </c>
      <c r="J18" s="390"/>
      <c r="K18" s="390"/>
      <c r="L18" s="390"/>
      <c r="M18" s="390"/>
      <c r="N18" s="390"/>
    </row>
    <row r="19" spans="1:14" ht="16.5" customHeight="1">
      <c r="A19" s="413" t="s">
        <v>128</v>
      </c>
      <c r="B19" s="390">
        <v>1218502</v>
      </c>
      <c r="C19" s="422">
        <v>208421</v>
      </c>
      <c r="D19" s="423">
        <v>0.17104690841705636</v>
      </c>
      <c r="E19" s="422">
        <v>130194</v>
      </c>
      <c r="F19" s="423">
        <v>0.10684758826821786</v>
      </c>
      <c r="G19" s="390">
        <v>78227</v>
      </c>
      <c r="H19" s="416">
        <v>6.4199320148838487E-2</v>
      </c>
      <c r="J19" s="390"/>
      <c r="K19" s="390"/>
      <c r="L19" s="390"/>
      <c r="M19" s="390"/>
      <c r="N19" s="390"/>
    </row>
    <row r="20" spans="1:14" ht="16.5" customHeight="1">
      <c r="A20" s="417" t="s">
        <v>129</v>
      </c>
      <c r="B20" s="418">
        <v>1215980</v>
      </c>
      <c r="C20" s="419">
        <v>217487</v>
      </c>
      <c r="D20" s="420">
        <v>0.17885738252273886</v>
      </c>
      <c r="E20" s="419">
        <v>136503</v>
      </c>
      <c r="F20" s="420">
        <v>0.11225760292110068</v>
      </c>
      <c r="G20" s="418">
        <v>80984</v>
      </c>
      <c r="H20" s="421">
        <v>6.6599779601638182E-2</v>
      </c>
      <c r="J20" s="390"/>
      <c r="K20" s="390"/>
      <c r="L20" s="390"/>
      <c r="M20" s="390"/>
      <c r="N20" s="390"/>
    </row>
    <row r="21" spans="1:14" ht="16.5" customHeight="1">
      <c r="A21" s="413" t="s">
        <v>130</v>
      </c>
      <c r="B21" s="390">
        <v>1214277</v>
      </c>
      <c r="C21" s="422">
        <v>226675</v>
      </c>
      <c r="D21" s="423">
        <v>0.18667486907847225</v>
      </c>
      <c r="E21" s="422">
        <v>142586</v>
      </c>
      <c r="F21" s="423">
        <v>0.1174246074001237</v>
      </c>
      <c r="G21" s="390">
        <v>84089</v>
      </c>
      <c r="H21" s="416">
        <v>6.925026167834851E-2</v>
      </c>
      <c r="J21" s="390"/>
      <c r="K21" s="390"/>
      <c r="L21" s="390"/>
      <c r="M21" s="390"/>
      <c r="N21" s="390"/>
    </row>
    <row r="22" spans="1:14" ht="16.5" customHeight="1">
      <c r="A22" s="417" t="s">
        <v>131</v>
      </c>
      <c r="B22" s="418">
        <v>1212317</v>
      </c>
      <c r="C22" s="419">
        <v>234291</v>
      </c>
      <c r="D22" s="420">
        <v>0.19325885886282207</v>
      </c>
      <c r="E22" s="419">
        <v>146720</v>
      </c>
      <c r="F22" s="420">
        <v>0.12102445152546736</v>
      </c>
      <c r="G22" s="418">
        <v>87571</v>
      </c>
      <c r="H22" s="421">
        <v>7.2234407337354839E-2</v>
      </c>
      <c r="J22" s="390"/>
      <c r="K22" s="390"/>
      <c r="L22" s="390"/>
      <c r="M22" s="390"/>
      <c r="N22" s="390"/>
    </row>
    <row r="23" spans="1:14" ht="16.5" customHeight="1">
      <c r="A23" s="413" t="s">
        <v>132</v>
      </c>
      <c r="B23" s="390">
        <v>1210036</v>
      </c>
      <c r="C23" s="422">
        <v>246076</v>
      </c>
      <c r="D23" s="423">
        <v>0.20336254458545039</v>
      </c>
      <c r="E23" s="422">
        <v>153207</v>
      </c>
      <c r="F23" s="423">
        <v>0.12661358835604891</v>
      </c>
      <c r="G23" s="390">
        <v>92869</v>
      </c>
      <c r="H23" s="416">
        <v>7.6748956229401435E-2</v>
      </c>
      <c r="J23" s="390"/>
      <c r="K23" s="390"/>
      <c r="L23" s="390"/>
      <c r="M23" s="390"/>
      <c r="N23" s="390"/>
    </row>
    <row r="24" spans="1:14" ht="16.5" customHeight="1">
      <c r="A24" s="417" t="s">
        <v>133</v>
      </c>
      <c r="B24" s="418">
        <v>1205337</v>
      </c>
      <c r="C24" s="419">
        <v>253338</v>
      </c>
      <c r="D24" s="420">
        <v>0.21018022345617865</v>
      </c>
      <c r="E24" s="419">
        <v>156813</v>
      </c>
      <c r="F24" s="420">
        <v>0.13009888520803725</v>
      </c>
      <c r="G24" s="418">
        <v>96525</v>
      </c>
      <c r="H24" s="421">
        <v>8.0081338248141384E-2</v>
      </c>
      <c r="J24" s="390"/>
      <c r="K24" s="390"/>
      <c r="L24" s="390"/>
      <c r="M24" s="390"/>
      <c r="N24" s="390"/>
    </row>
    <row r="25" spans="1:14" ht="16.5" customHeight="1">
      <c r="A25" s="413" t="s">
        <v>134</v>
      </c>
      <c r="B25" s="390">
        <v>1201035</v>
      </c>
      <c r="C25" s="422">
        <v>263219</v>
      </c>
      <c r="D25" s="423">
        <v>0.21916014104501533</v>
      </c>
      <c r="E25" s="422">
        <v>162145</v>
      </c>
      <c r="F25" s="423">
        <v>0.13500439204519435</v>
      </c>
      <c r="G25" s="390">
        <v>101074</v>
      </c>
      <c r="H25" s="416">
        <v>8.4155748999820992E-2</v>
      </c>
      <c r="J25" s="390"/>
      <c r="K25" s="390"/>
      <c r="L25" s="390"/>
      <c r="M25" s="390"/>
      <c r="N25" s="390"/>
    </row>
    <row r="26" spans="1:14" ht="16.5" customHeight="1">
      <c r="A26" s="417" t="s">
        <v>159</v>
      </c>
      <c r="B26" s="418">
        <v>1196209</v>
      </c>
      <c r="C26" s="419">
        <v>271774</v>
      </c>
      <c r="D26" s="420">
        <v>0.22719608362752663</v>
      </c>
      <c r="E26" s="419">
        <v>165692</v>
      </c>
      <c r="F26" s="420">
        <v>0.1385142562879898</v>
      </c>
      <c r="G26" s="418">
        <v>106082</v>
      </c>
      <c r="H26" s="421">
        <v>8.868182733953682E-2</v>
      </c>
      <c r="J26" s="390"/>
      <c r="K26" s="390"/>
      <c r="L26" s="390"/>
      <c r="M26" s="390"/>
      <c r="N26" s="390"/>
    </row>
    <row r="27" spans="1:14" ht="16.5" customHeight="1">
      <c r="A27" s="417" t="s">
        <v>136</v>
      </c>
      <c r="B27" s="418">
        <v>1190845</v>
      </c>
      <c r="C27" s="419">
        <v>278610</v>
      </c>
      <c r="D27" s="420">
        <v>0.23395991921702647</v>
      </c>
      <c r="E27" s="419">
        <v>166447</v>
      </c>
      <c r="F27" s="420">
        <v>0.1397721785790762</v>
      </c>
      <c r="G27" s="418">
        <v>112163</v>
      </c>
      <c r="H27" s="421">
        <v>9.4187740637950365E-2</v>
      </c>
      <c r="J27" s="390"/>
      <c r="K27" s="390"/>
      <c r="L27" s="390"/>
      <c r="M27" s="390"/>
      <c r="N27" s="390"/>
    </row>
    <row r="28" spans="1:14" ht="16.5" customHeight="1">
      <c r="A28" s="417" t="s">
        <v>124</v>
      </c>
      <c r="B28" s="418">
        <v>1183773</v>
      </c>
      <c r="C28" s="419">
        <v>286545</v>
      </c>
      <c r="D28" s="420">
        <v>0.24206076671794333</v>
      </c>
      <c r="E28" s="419">
        <v>168226</v>
      </c>
      <c r="F28" s="420">
        <v>0.14211001602503182</v>
      </c>
      <c r="G28" s="418">
        <v>118319</v>
      </c>
      <c r="H28" s="421">
        <v>9.9950750692911566E-2</v>
      </c>
      <c r="J28" s="390"/>
      <c r="K28" s="390"/>
      <c r="L28" s="390"/>
      <c r="M28" s="390"/>
      <c r="N28" s="390"/>
    </row>
    <row r="29" spans="1:14" ht="16.5" customHeight="1">
      <c r="A29" s="417" t="s">
        <v>137</v>
      </c>
      <c r="B29" s="418">
        <v>1176562</v>
      </c>
      <c r="C29" s="419">
        <v>293529</v>
      </c>
      <c r="D29" s="420">
        <v>0.24948026538337967</v>
      </c>
      <c r="E29" s="419">
        <v>168169</v>
      </c>
      <c r="F29" s="420">
        <v>0.14293254414132023</v>
      </c>
      <c r="G29" s="418">
        <v>125360</v>
      </c>
      <c r="H29" s="421">
        <v>0.1065477212420595</v>
      </c>
      <c r="J29" s="390"/>
      <c r="K29" s="390"/>
      <c r="L29" s="390"/>
      <c r="M29" s="390"/>
      <c r="N29" s="390"/>
    </row>
    <row r="30" spans="1:14" ht="16.5" customHeight="1">
      <c r="A30" s="417" t="s">
        <v>138</v>
      </c>
      <c r="B30" s="424">
        <v>1168191</v>
      </c>
      <c r="C30" s="425">
        <v>299816</v>
      </c>
      <c r="D30" s="420">
        <v>0.25664981154622829</v>
      </c>
      <c r="E30" s="425">
        <v>167417</v>
      </c>
      <c r="F30" s="420">
        <v>0.14331303699480649</v>
      </c>
      <c r="G30" s="424">
        <v>132399</v>
      </c>
      <c r="H30" s="421">
        <v>0.1133367745514218</v>
      </c>
      <c r="J30" s="390"/>
      <c r="K30" s="390"/>
      <c r="L30" s="390"/>
      <c r="M30" s="390"/>
      <c r="N30" s="390"/>
    </row>
    <row r="31" spans="1:14" ht="16.5" customHeight="1">
      <c r="A31" s="426" t="s">
        <v>141</v>
      </c>
      <c r="B31" s="427">
        <v>1160553</v>
      </c>
      <c r="C31" s="419">
        <v>303483</v>
      </c>
      <c r="D31" s="420">
        <v>0.26149861316113954</v>
      </c>
      <c r="E31" s="419">
        <v>164144</v>
      </c>
      <c r="F31" s="420">
        <v>0.14143602231005392</v>
      </c>
      <c r="G31" s="428">
        <v>139339</v>
      </c>
      <c r="H31" s="421">
        <v>0.12006259085108564</v>
      </c>
      <c r="J31" s="390"/>
      <c r="K31" s="390"/>
      <c r="L31" s="390"/>
      <c r="M31" s="390"/>
      <c r="N31" s="390"/>
    </row>
    <row r="32" spans="1:14" ht="16.5" customHeight="1">
      <c r="A32" s="426" t="s">
        <v>120</v>
      </c>
      <c r="B32" s="427">
        <v>1150618</v>
      </c>
      <c r="C32" s="419">
        <v>307228</v>
      </c>
      <c r="D32" s="420">
        <v>0.26701129306164167</v>
      </c>
      <c r="E32" s="419">
        <v>161742</v>
      </c>
      <c r="F32" s="420">
        <v>0.14056967646951463</v>
      </c>
      <c r="G32" s="428">
        <v>145486</v>
      </c>
      <c r="H32" s="421">
        <v>0.12644161659212702</v>
      </c>
      <c r="J32" s="390"/>
      <c r="K32" s="390"/>
      <c r="L32" s="390"/>
      <c r="M32" s="390"/>
      <c r="N32" s="390"/>
    </row>
    <row r="33" spans="1:14" ht="16.5" customHeight="1">
      <c r="A33" s="426" t="s">
        <v>142</v>
      </c>
      <c r="B33" s="427">
        <v>1135624</v>
      </c>
      <c r="C33" s="419">
        <v>310246</v>
      </c>
      <c r="D33" s="420">
        <v>0.2731942967038386</v>
      </c>
      <c r="E33" s="419">
        <v>158012</v>
      </c>
      <c r="F33" s="420">
        <v>0.13914112417490296</v>
      </c>
      <c r="G33" s="428">
        <v>152234</v>
      </c>
      <c r="H33" s="421">
        <v>0.13405317252893564</v>
      </c>
      <c r="J33" s="390"/>
      <c r="K33" s="390"/>
      <c r="L33" s="390"/>
      <c r="M33" s="390"/>
      <c r="N33" s="390"/>
    </row>
    <row r="34" spans="1:14" ht="16.5" customHeight="1">
      <c r="A34" s="426" t="s">
        <v>164</v>
      </c>
      <c r="B34" s="427">
        <v>1123205</v>
      </c>
      <c r="C34" s="419">
        <v>314442</v>
      </c>
      <c r="D34" s="420">
        <v>0.27995067685774189</v>
      </c>
      <c r="E34" s="419">
        <v>156660</v>
      </c>
      <c r="F34" s="420">
        <v>0.13947587484030077</v>
      </c>
      <c r="G34" s="428">
        <v>157782</v>
      </c>
      <c r="H34" s="421">
        <v>0.14047480201744117</v>
      </c>
      <c r="J34" s="390"/>
      <c r="K34" s="390"/>
      <c r="L34" s="390"/>
      <c r="M34" s="390"/>
      <c r="N34" s="390"/>
    </row>
    <row r="35" spans="1:14" ht="16.5" customHeight="1">
      <c r="A35" s="429" t="s">
        <v>165</v>
      </c>
      <c r="B35" s="430">
        <v>1110459</v>
      </c>
      <c r="C35" s="422">
        <v>317603</v>
      </c>
      <c r="D35" s="423">
        <v>0.28599999999999998</v>
      </c>
      <c r="E35" s="422">
        <v>153481</v>
      </c>
      <c r="F35" s="423">
        <v>0.13800000000000001</v>
      </c>
      <c r="G35" s="431">
        <v>164122</v>
      </c>
      <c r="H35" s="416">
        <v>0.14799999999999999</v>
      </c>
      <c r="J35" s="390"/>
      <c r="K35" s="390"/>
      <c r="L35" s="390"/>
      <c r="M35" s="390"/>
      <c r="N35" s="390"/>
    </row>
    <row r="36" spans="1:14" ht="16.5" customHeight="1">
      <c r="A36" s="426" t="s">
        <v>176</v>
      </c>
      <c r="B36" s="427">
        <v>1098864</v>
      </c>
      <c r="C36" s="419">
        <v>320887</v>
      </c>
      <c r="D36" s="420">
        <v>0.29201702849488198</v>
      </c>
      <c r="E36" s="419">
        <v>151792</v>
      </c>
      <c r="F36" s="420">
        <v>0.1381353834505453</v>
      </c>
      <c r="G36" s="428">
        <v>169095</v>
      </c>
      <c r="H36" s="421">
        <v>0.15388164504433668</v>
      </c>
      <c r="J36" s="390"/>
      <c r="K36" s="390"/>
      <c r="L36" s="390"/>
      <c r="M36" s="390"/>
      <c r="N36" s="390"/>
    </row>
    <row r="37" spans="1:14" ht="16.5" customHeight="1">
      <c r="A37" s="426" t="s">
        <v>19</v>
      </c>
      <c r="B37" s="427">
        <v>1088284</v>
      </c>
      <c r="C37" s="419">
        <v>321336</v>
      </c>
      <c r="D37" s="420">
        <v>0.29499999999999998</v>
      </c>
      <c r="E37" s="419">
        <v>147478</v>
      </c>
      <c r="F37" s="420">
        <v>0.13600000000000001</v>
      </c>
      <c r="G37" s="428">
        <v>173858</v>
      </c>
      <c r="H37" s="421">
        <v>0.16</v>
      </c>
      <c r="J37" s="390"/>
      <c r="K37" s="390"/>
      <c r="L37" s="390"/>
      <c r="M37" s="390"/>
      <c r="N37" s="390"/>
    </row>
    <row r="38" spans="1:14" ht="16.5" customHeight="1">
      <c r="A38" s="429" t="s">
        <v>192</v>
      </c>
      <c r="B38" s="430">
        <v>1077294</v>
      </c>
      <c r="C38" s="422">
        <v>319086</v>
      </c>
      <c r="D38" s="423">
        <v>0.29619212582637611</v>
      </c>
      <c r="E38" s="422">
        <v>138893</v>
      </c>
      <c r="F38" s="423">
        <v>0.1289276650570782</v>
      </c>
      <c r="G38" s="431">
        <v>180193</v>
      </c>
      <c r="H38" s="416">
        <v>0.16726446076929788</v>
      </c>
      <c r="J38" s="390"/>
      <c r="K38" s="390"/>
      <c r="L38" s="390"/>
      <c r="M38" s="390"/>
      <c r="N38" s="390"/>
    </row>
    <row r="39" spans="1:14" ht="16.5" customHeight="1">
      <c r="A39" s="432" t="s">
        <v>66</v>
      </c>
      <c r="B39" s="433">
        <v>1064984</v>
      </c>
      <c r="C39" s="425">
        <v>324068</v>
      </c>
      <c r="D39" s="434">
        <v>0.30399999999999999</v>
      </c>
      <c r="E39" s="425">
        <v>141318</v>
      </c>
      <c r="F39" s="434">
        <v>0.13300000000000001</v>
      </c>
      <c r="G39" s="435">
        <v>182750</v>
      </c>
      <c r="H39" s="436">
        <v>0.17199999999999999</v>
      </c>
      <c r="J39" s="390"/>
      <c r="K39" s="390"/>
      <c r="L39" s="390"/>
      <c r="M39" s="390"/>
      <c r="N39" s="390"/>
    </row>
    <row r="40" spans="1:14" ht="16.5" customHeight="1">
      <c r="A40" s="432" t="s">
        <v>231</v>
      </c>
      <c r="B40" s="433">
        <v>1051905</v>
      </c>
      <c r="C40" s="425">
        <v>330741</v>
      </c>
      <c r="D40" s="434">
        <v>0.314</v>
      </c>
      <c r="E40" s="425">
        <v>144508</v>
      </c>
      <c r="F40" s="434">
        <v>0.13700000000000001</v>
      </c>
      <c r="G40" s="435">
        <v>186233</v>
      </c>
      <c r="H40" s="436">
        <v>0.17699999999999999</v>
      </c>
      <c r="J40" s="390"/>
      <c r="K40" s="390"/>
      <c r="L40" s="390"/>
      <c r="M40" s="390"/>
      <c r="N40" s="390"/>
    </row>
    <row r="41" spans="1:14" ht="16.5" customHeight="1">
      <c r="A41" s="432" t="s">
        <v>234</v>
      </c>
      <c r="B41" s="433">
        <v>1038968</v>
      </c>
      <c r="C41" s="425">
        <v>337120</v>
      </c>
      <c r="D41" s="434">
        <v>0.32400000000000001</v>
      </c>
      <c r="E41" s="425">
        <v>150193</v>
      </c>
      <c r="F41" s="434">
        <v>0.14499999999999999</v>
      </c>
      <c r="G41" s="435">
        <v>186927</v>
      </c>
      <c r="H41" s="436">
        <v>0.18</v>
      </c>
      <c r="J41" s="390"/>
      <c r="K41" s="390"/>
      <c r="L41" s="390"/>
      <c r="M41" s="390"/>
      <c r="N41" s="390"/>
    </row>
    <row r="42" spans="1:14" ht="16.5" customHeight="1">
      <c r="A42" s="437" t="s">
        <v>235</v>
      </c>
      <c r="B42" s="433">
        <v>1025446</v>
      </c>
      <c r="C42" s="435">
        <v>344873</v>
      </c>
      <c r="D42" s="434">
        <v>0.33600000000000002</v>
      </c>
      <c r="E42" s="435">
        <v>156674</v>
      </c>
      <c r="F42" s="434">
        <v>0.153</v>
      </c>
      <c r="G42" s="435">
        <v>188199</v>
      </c>
      <c r="H42" s="436">
        <v>0.184</v>
      </c>
      <c r="J42" s="390"/>
      <c r="K42" s="390"/>
      <c r="L42" s="390"/>
      <c r="M42" s="390"/>
      <c r="N42" s="390"/>
    </row>
    <row r="43" spans="1:14" ht="16.5" customHeight="1">
      <c r="A43" s="437" t="s">
        <v>238</v>
      </c>
      <c r="B43" s="433">
        <v>1012148</v>
      </c>
      <c r="C43" s="435">
        <v>350027</v>
      </c>
      <c r="D43" s="434">
        <v>0.34599999999999997</v>
      </c>
      <c r="E43" s="435">
        <v>160473</v>
      </c>
      <c r="F43" s="434">
        <v>0.159</v>
      </c>
      <c r="G43" s="435">
        <v>189554</v>
      </c>
      <c r="H43" s="436">
        <v>0.187</v>
      </c>
      <c r="J43" s="390"/>
      <c r="K43" s="390"/>
      <c r="L43" s="390"/>
      <c r="M43" s="390"/>
      <c r="N43" s="390"/>
    </row>
    <row r="44" spans="1:14" ht="16.5" customHeight="1">
      <c r="A44" s="438" t="s">
        <v>257</v>
      </c>
      <c r="B44" s="439">
        <v>997718</v>
      </c>
      <c r="C44" s="440">
        <v>353786</v>
      </c>
      <c r="D44" s="441">
        <v>0.35499999999999998</v>
      </c>
      <c r="E44" s="440">
        <v>162178</v>
      </c>
      <c r="F44" s="441">
        <v>0.16300000000000001</v>
      </c>
      <c r="G44" s="440">
        <v>191608</v>
      </c>
      <c r="H44" s="442">
        <v>0.192</v>
      </c>
      <c r="J44" s="390"/>
      <c r="K44" s="390"/>
      <c r="L44" s="390"/>
      <c r="M44" s="390"/>
      <c r="N44" s="390"/>
    </row>
    <row r="45" spans="1:14" ht="16.5" customHeight="1">
      <c r="A45" s="413" t="s">
        <v>256</v>
      </c>
      <c r="B45" s="430">
        <v>983000</v>
      </c>
      <c r="C45" s="431">
        <v>357125</v>
      </c>
      <c r="D45" s="423">
        <v>0.36299999999999999</v>
      </c>
      <c r="E45" s="431">
        <v>164674</v>
      </c>
      <c r="F45" s="423">
        <v>0.16800000000000001</v>
      </c>
      <c r="G45" s="431">
        <v>192451</v>
      </c>
      <c r="H45" s="416">
        <v>0.19600000000000001</v>
      </c>
      <c r="J45" s="390"/>
      <c r="K45" s="390"/>
      <c r="L45" s="390"/>
      <c r="M45" s="390"/>
      <c r="N45" s="390"/>
    </row>
    <row r="46" spans="1:14" ht="16.5" customHeight="1">
      <c r="A46" s="438" t="s">
        <v>31</v>
      </c>
      <c r="B46" s="439">
        <v>968580</v>
      </c>
      <c r="C46" s="440">
        <v>359478</v>
      </c>
      <c r="D46" s="441">
        <v>0.37112501638934686</v>
      </c>
      <c r="E46" s="440">
        <v>165967</v>
      </c>
      <c r="F46" s="441">
        <v>0.17134429810750793</v>
      </c>
      <c r="G46" s="440">
        <v>193511</v>
      </c>
      <c r="H46" s="442">
        <v>0.19978071828183896</v>
      </c>
      <c r="J46" s="390"/>
      <c r="K46" s="390"/>
      <c r="L46" s="390"/>
      <c r="M46" s="390"/>
      <c r="N46" s="390"/>
    </row>
    <row r="47" spans="1:14" ht="16.5" customHeight="1">
      <c r="A47" s="443" t="s">
        <v>6</v>
      </c>
      <c r="B47" s="444">
        <v>954425</v>
      </c>
      <c r="C47" s="445">
        <v>361434</v>
      </c>
      <c r="D47" s="423">
        <v>0.37869293029834716</v>
      </c>
      <c r="E47" s="445">
        <v>169397</v>
      </c>
      <c r="F47" s="446">
        <v>0.17748592084239201</v>
      </c>
      <c r="G47" s="445">
        <v>192037</v>
      </c>
      <c r="H47" s="447">
        <v>0.20120700945595515</v>
      </c>
      <c r="J47" s="390"/>
      <c r="K47" s="390"/>
      <c r="L47" s="390"/>
      <c r="M47" s="390"/>
      <c r="N47" s="390"/>
    </row>
    <row r="48" spans="1:14" ht="16.5" customHeight="1">
      <c r="A48" s="413" t="s">
        <v>114</v>
      </c>
      <c r="B48" s="430">
        <v>947352</v>
      </c>
      <c r="C48" s="431">
        <v>362012</v>
      </c>
      <c r="D48" s="448">
        <v>0.38200000000000001</v>
      </c>
      <c r="E48" s="431">
        <v>173246</v>
      </c>
      <c r="F48" s="423">
        <v>0.183</v>
      </c>
      <c r="G48" s="431">
        <v>188766</v>
      </c>
      <c r="H48" s="416">
        <v>0.19899999999999998</v>
      </c>
      <c r="J48" s="390"/>
      <c r="K48" s="390"/>
      <c r="L48" s="390"/>
      <c r="M48" s="390"/>
      <c r="N48" s="390"/>
    </row>
    <row r="49" spans="1:14" ht="16.5" customHeight="1">
      <c r="A49" s="438" t="s">
        <v>265</v>
      </c>
      <c r="B49" s="439">
        <v>933056</v>
      </c>
      <c r="C49" s="440">
        <v>361636</v>
      </c>
      <c r="D49" s="441">
        <v>0.38799999999999996</v>
      </c>
      <c r="E49" s="440">
        <v>169776</v>
      </c>
      <c r="F49" s="441">
        <v>0.182</v>
      </c>
      <c r="G49" s="440">
        <v>191860</v>
      </c>
      <c r="H49" s="442">
        <v>0.20600000000000002</v>
      </c>
      <c r="J49" s="390"/>
      <c r="K49" s="390"/>
      <c r="L49" s="390"/>
      <c r="M49" s="390"/>
      <c r="N49" s="390"/>
    </row>
    <row r="50" spans="1:14" ht="16.5" customHeight="1">
      <c r="A50" s="438" t="s">
        <v>270</v>
      </c>
      <c r="B50" s="439">
        <v>916509</v>
      </c>
      <c r="C50" s="440">
        <v>360254</v>
      </c>
      <c r="D50" s="441">
        <f>C50/B50</f>
        <v>0.39307197201555033</v>
      </c>
      <c r="E50" s="440">
        <v>165618</v>
      </c>
      <c r="F50" s="441">
        <f>E50/B50</f>
        <v>0.18070526312343904</v>
      </c>
      <c r="G50" s="440">
        <v>194636</v>
      </c>
      <c r="H50" s="442">
        <f>G50/B50</f>
        <v>0.21236670889211126</v>
      </c>
      <c r="J50" s="390"/>
      <c r="K50" s="390"/>
      <c r="L50" s="390"/>
      <c r="M50" s="390"/>
      <c r="N50" s="390"/>
    </row>
    <row r="51" spans="1:14" ht="16.5" customHeight="1">
      <c r="A51" s="438" t="s">
        <v>272</v>
      </c>
      <c r="B51" s="439">
        <v>899314</v>
      </c>
      <c r="C51" s="440">
        <v>357467</v>
      </c>
      <c r="D51" s="441">
        <f>C51/B51</f>
        <v>0.39748853014631153</v>
      </c>
      <c r="E51" s="440">
        <v>159831</v>
      </c>
      <c r="F51" s="441">
        <f>E51/B51</f>
        <v>0.17772546629986857</v>
      </c>
      <c r="G51" s="440">
        <v>197636</v>
      </c>
      <c r="H51" s="442">
        <f>G51/B51</f>
        <v>0.21976306384644295</v>
      </c>
      <c r="J51" s="390"/>
      <c r="K51" s="390"/>
      <c r="L51" s="390"/>
      <c r="M51" s="390"/>
      <c r="N51" s="390"/>
    </row>
    <row r="52" spans="1:14" ht="16.5" customHeight="1" thickBot="1">
      <c r="A52" s="449" t="s">
        <v>278</v>
      </c>
      <c r="B52" s="450">
        <v>881992</v>
      </c>
      <c r="C52" s="451">
        <v>355292</v>
      </c>
      <c r="D52" s="452">
        <v>0.40282905060363361</v>
      </c>
      <c r="E52" s="451">
        <v>153101</v>
      </c>
      <c r="F52" s="452">
        <v>0.1735854746981832</v>
      </c>
      <c r="G52" s="451">
        <v>202191</v>
      </c>
      <c r="H52" s="453">
        <v>0.22924357590545039</v>
      </c>
      <c r="J52" s="390"/>
      <c r="K52" s="390"/>
      <c r="L52" s="390"/>
      <c r="M52" s="390"/>
      <c r="N52" s="390"/>
    </row>
    <row r="53" spans="1:14" ht="16.5" customHeight="1" thickBot="1">
      <c r="A53" s="590" t="s">
        <v>303</v>
      </c>
      <c r="B53" s="450">
        <f>'表2-1'!C13</f>
        <v>864753</v>
      </c>
      <c r="C53" s="591">
        <v>353276</v>
      </c>
      <c r="D53" s="592">
        <f>C53/B53</f>
        <v>0.4085282155713828</v>
      </c>
      <c r="E53" s="591">
        <v>148128</v>
      </c>
      <c r="F53" s="592">
        <f>E53/B53</f>
        <v>0.17129515595782843</v>
      </c>
      <c r="G53" s="591">
        <v>205148</v>
      </c>
      <c r="H53" s="593">
        <f>G53/B53</f>
        <v>0.2372330596135544</v>
      </c>
      <c r="J53" s="390"/>
      <c r="K53" s="390"/>
      <c r="L53" s="390"/>
      <c r="M53" s="390"/>
      <c r="N53" s="390"/>
    </row>
    <row r="54" spans="1:14" ht="13.5" customHeight="1">
      <c r="A54" s="402" t="s">
        <v>264</v>
      </c>
      <c r="C54" s="390"/>
      <c r="D54" s="454"/>
      <c r="E54" s="390"/>
      <c r="F54" s="454"/>
      <c r="G54" s="390"/>
      <c r="H54" s="454"/>
    </row>
    <row r="55" spans="1:14" ht="13.5" customHeight="1">
      <c r="A55" s="402" t="s">
        <v>242</v>
      </c>
      <c r="C55" s="390"/>
      <c r="D55" s="454"/>
      <c r="E55" s="390"/>
      <c r="F55" s="454"/>
      <c r="G55" s="390"/>
      <c r="H55" s="454"/>
    </row>
    <row r="56" spans="1:14">
      <c r="B56" s="390"/>
      <c r="C56" s="390"/>
      <c r="D56" s="454"/>
      <c r="E56" s="390"/>
      <c r="F56" s="454"/>
      <c r="G56" s="390"/>
      <c r="H56" s="454"/>
    </row>
    <row r="57" spans="1:14">
      <c r="B57" s="390"/>
      <c r="C57" s="390"/>
      <c r="D57" s="454"/>
      <c r="E57" s="390"/>
      <c r="F57" s="454"/>
      <c r="G57" s="390"/>
      <c r="H57" s="454"/>
    </row>
    <row r="58" spans="1:14">
      <c r="B58" s="390"/>
      <c r="C58" s="390"/>
      <c r="D58" s="454"/>
      <c r="E58" s="390"/>
      <c r="F58" s="454"/>
      <c r="G58" s="390"/>
      <c r="H58" s="454"/>
    </row>
    <row r="59" spans="1:14">
      <c r="B59" s="390"/>
      <c r="C59" s="390"/>
      <c r="D59" s="454"/>
      <c r="E59" s="390"/>
      <c r="F59" s="454"/>
      <c r="G59" s="390"/>
      <c r="H59" s="454"/>
    </row>
    <row r="60" spans="1:14">
      <c r="B60" s="390"/>
      <c r="C60" s="390"/>
      <c r="D60" s="454"/>
      <c r="E60" s="390"/>
      <c r="F60" s="454"/>
      <c r="G60" s="390"/>
    </row>
    <row r="61" spans="1:14">
      <c r="B61" s="390"/>
      <c r="C61" s="390"/>
      <c r="D61" s="454"/>
      <c r="E61" s="390"/>
      <c r="F61" s="454"/>
      <c r="G61" s="390"/>
    </row>
    <row r="62" spans="1:14">
      <c r="B62" s="390"/>
      <c r="C62" s="390"/>
      <c r="D62" s="454"/>
      <c r="E62" s="390"/>
      <c r="F62" s="454"/>
      <c r="G62" s="390"/>
    </row>
    <row r="63" spans="1:14">
      <c r="B63" s="390"/>
      <c r="C63" s="390"/>
      <c r="D63" s="454"/>
      <c r="E63" s="390"/>
      <c r="F63" s="454"/>
      <c r="G63" s="390"/>
    </row>
    <row r="64" spans="1:14">
      <c r="B64" s="390"/>
      <c r="C64" s="390"/>
      <c r="D64" s="454"/>
      <c r="F64" s="454"/>
      <c r="G64" s="390"/>
    </row>
    <row r="65" spans="2:7">
      <c r="B65" s="390"/>
      <c r="C65" s="390"/>
      <c r="D65" s="454"/>
      <c r="E65" s="390"/>
      <c r="F65" s="454"/>
      <c r="G65" s="390"/>
    </row>
    <row r="66" spans="2:7">
      <c r="B66" s="390"/>
      <c r="C66" s="390"/>
      <c r="D66" s="454"/>
      <c r="E66" s="390"/>
      <c r="F66" s="454"/>
      <c r="G66" s="390"/>
    </row>
    <row r="67" spans="2:7">
      <c r="B67" s="390"/>
      <c r="C67" s="390"/>
      <c r="E67" s="390"/>
      <c r="G67" s="390"/>
    </row>
    <row r="68" spans="2:7">
      <c r="B68" s="390"/>
      <c r="C68" s="390"/>
      <c r="E68" s="390"/>
    </row>
    <row r="69" spans="2:7">
      <c r="B69" s="390"/>
      <c r="C69" s="390"/>
      <c r="E69" s="390"/>
    </row>
  </sheetData>
  <mergeCells count="6">
    <mergeCell ref="A1:H1"/>
    <mergeCell ref="E4:F4"/>
    <mergeCell ref="G4:H4"/>
    <mergeCell ref="A3:A6"/>
    <mergeCell ref="B3:B6"/>
    <mergeCell ref="C3:D4"/>
  </mergeCells>
  <phoneticPr fontId="55"/>
  <printOptions horizontalCentered="1" verticalCentered="1"/>
  <pageMargins left="0.78740157480314965" right="0.27559055118110237" top="0.31496062992125984" bottom="0.31496062992125984" header="0.39370078740157483" footer="0.51181102362204722"/>
  <pageSetup paperSize="9" scale="84" pageOrder="overThenDown" orientation="portrait" r:id="rId1"/>
  <headerFooter scaleWithDoc="0">
    <oddHeader>&amp;L表2－2</oddHeader>
    <oddFooter>&amp;C６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J48"/>
  <sheetViews>
    <sheetView view="pageBreakPreview" topLeftCell="A26" zoomScale="115" zoomScaleNormal="115" zoomScaleSheetLayoutView="115" workbookViewId="0">
      <selection activeCell="A3" sqref="A3:A6"/>
    </sheetView>
  </sheetViews>
  <sheetFormatPr defaultColWidth="9" defaultRowHeight="12"/>
  <cols>
    <col min="1" max="1" width="11" style="378" customWidth="1"/>
    <col min="2" max="10" width="9.08984375" style="378" customWidth="1"/>
    <col min="11" max="11" width="9" style="378" customWidth="1"/>
    <col min="12" max="16384" width="9" style="378"/>
  </cols>
  <sheetData>
    <row r="1" spans="1:10" ht="31.5" customHeight="1">
      <c r="A1" s="672" t="s">
        <v>290</v>
      </c>
      <c r="B1" s="672"/>
      <c r="C1" s="672"/>
      <c r="D1" s="672"/>
      <c r="E1" s="672"/>
      <c r="F1" s="672"/>
      <c r="G1" s="672"/>
      <c r="H1" s="672"/>
      <c r="I1" s="672"/>
      <c r="J1" s="672"/>
    </row>
    <row r="2" spans="1:10" ht="20.25" customHeight="1">
      <c r="A2" s="455"/>
      <c r="B2" s="455"/>
      <c r="J2" s="380" t="str">
        <f>'表1-1'!J2</f>
        <v>令和８年７月１日現在</v>
      </c>
    </row>
    <row r="3" spans="1:10" ht="18" customHeight="1">
      <c r="A3" s="676" t="s">
        <v>32</v>
      </c>
      <c r="B3" s="456"/>
      <c r="C3" s="679" t="s">
        <v>172</v>
      </c>
      <c r="D3" s="680"/>
      <c r="E3" s="457"/>
      <c r="F3" s="457"/>
      <c r="G3" s="457"/>
      <c r="H3" s="457"/>
      <c r="I3" s="457"/>
      <c r="J3" s="458"/>
    </row>
    <row r="4" spans="1:10" ht="18" customHeight="1">
      <c r="A4" s="677"/>
      <c r="B4" s="683" t="s">
        <v>50</v>
      </c>
      <c r="C4" s="681"/>
      <c r="D4" s="682"/>
      <c r="E4" s="673" t="s">
        <v>171</v>
      </c>
      <c r="F4" s="674"/>
      <c r="G4" s="674"/>
      <c r="H4" s="675"/>
      <c r="I4" s="673" t="s">
        <v>166</v>
      </c>
      <c r="J4" s="675"/>
    </row>
    <row r="5" spans="1:10" ht="18" customHeight="1">
      <c r="A5" s="677"/>
      <c r="B5" s="683"/>
      <c r="C5" s="459" t="s">
        <v>160</v>
      </c>
      <c r="D5" s="460" t="s">
        <v>205</v>
      </c>
      <c r="E5" s="461" t="s">
        <v>162</v>
      </c>
      <c r="F5" s="462" t="s">
        <v>163</v>
      </c>
      <c r="G5" s="462" t="s">
        <v>34</v>
      </c>
      <c r="H5" s="463" t="s">
        <v>205</v>
      </c>
      <c r="I5" s="461" t="s">
        <v>160</v>
      </c>
      <c r="J5" s="464" t="s">
        <v>205</v>
      </c>
    </row>
    <row r="6" spans="1:10" ht="24">
      <c r="A6" s="678"/>
      <c r="B6" s="465" t="s">
        <v>177</v>
      </c>
      <c r="C6" s="410" t="s">
        <v>149</v>
      </c>
      <c r="D6" s="466" t="s">
        <v>55</v>
      </c>
      <c r="E6" s="410" t="s">
        <v>68</v>
      </c>
      <c r="F6" s="467" t="s">
        <v>89</v>
      </c>
      <c r="G6" s="468" t="s">
        <v>178</v>
      </c>
      <c r="H6" s="469" t="s">
        <v>206</v>
      </c>
      <c r="I6" s="410" t="s">
        <v>179</v>
      </c>
      <c r="J6" s="466" t="s">
        <v>207</v>
      </c>
    </row>
    <row r="7" spans="1:10" ht="18" customHeight="1">
      <c r="A7" s="470" t="s">
        <v>57</v>
      </c>
      <c r="B7" s="471">
        <v>380446</v>
      </c>
      <c r="C7" s="472">
        <f>SUM(C8:C9)</f>
        <v>143692</v>
      </c>
      <c r="D7" s="473">
        <f t="shared" ref="D7:D40" si="0">C7/B7</f>
        <v>0.37769354915020792</v>
      </c>
      <c r="E7" s="474">
        <f>SUM(E8:E9)</f>
        <v>26717</v>
      </c>
      <c r="F7" s="475">
        <f>SUM(F8:F9)</f>
        <v>55732</v>
      </c>
      <c r="G7" s="475">
        <f>SUM(G8:G9)</f>
        <v>82449</v>
      </c>
      <c r="H7" s="476">
        <f t="shared" ref="H7:H40" si="1">G7/B7</f>
        <v>0.21671669566771631</v>
      </c>
      <c r="I7" s="474">
        <f>SUM(I8:I9)</f>
        <v>61243</v>
      </c>
      <c r="J7" s="477">
        <f t="shared" ref="J7:J40" si="2">I7/B7</f>
        <v>0.16097685348249161</v>
      </c>
    </row>
    <row r="8" spans="1:10" ht="18" customHeight="1">
      <c r="A8" s="478" t="s">
        <v>59</v>
      </c>
      <c r="B8" s="479">
        <v>350147</v>
      </c>
      <c r="C8" s="480">
        <f>SUM(C10:C22)</f>
        <v>131238</v>
      </c>
      <c r="D8" s="473">
        <f t="shared" si="0"/>
        <v>0.37480829480189748</v>
      </c>
      <c r="E8" s="481">
        <f>SUM(E10:E22)</f>
        <v>24119</v>
      </c>
      <c r="F8" s="482">
        <f>SUM(F10:F22)</f>
        <v>51317</v>
      </c>
      <c r="G8" s="482">
        <f>SUM(G10:G22)</f>
        <v>75436</v>
      </c>
      <c r="H8" s="476">
        <f t="shared" si="1"/>
        <v>0.21544094337521097</v>
      </c>
      <c r="I8" s="481">
        <f>SUM(I10:I22)</f>
        <v>55802</v>
      </c>
      <c r="J8" s="477">
        <f t="shared" si="2"/>
        <v>0.15936735142668651</v>
      </c>
    </row>
    <row r="9" spans="1:10" ht="18" customHeight="1">
      <c r="A9" s="478" t="s">
        <v>61</v>
      </c>
      <c r="B9" s="483">
        <v>30299</v>
      </c>
      <c r="C9" s="484">
        <f>G9+I9</f>
        <v>12454</v>
      </c>
      <c r="D9" s="473">
        <f t="shared" si="0"/>
        <v>0.41103666787682763</v>
      </c>
      <c r="E9" s="483">
        <f>SUM(E23,E25,E27,E31,E36,E38)</f>
        <v>2598</v>
      </c>
      <c r="F9" s="482">
        <f>SUM(F23,F25,F27,F31,F36,F38)</f>
        <v>4415</v>
      </c>
      <c r="G9" s="482">
        <f>SUM(G23,G25,G27,G31,G36,G38)</f>
        <v>7013</v>
      </c>
      <c r="H9" s="476">
        <f t="shared" si="1"/>
        <v>0.23145978415129212</v>
      </c>
      <c r="I9" s="483">
        <f>SUM(I23,I25,I27,I31,I36,I38)</f>
        <v>5441</v>
      </c>
      <c r="J9" s="477">
        <f t="shared" si="2"/>
        <v>0.17957688372553549</v>
      </c>
    </row>
    <row r="10" spans="1:10" ht="18" customHeight="1">
      <c r="A10" s="485" t="s">
        <v>84</v>
      </c>
      <c r="B10" s="486">
        <v>138340</v>
      </c>
      <c r="C10" s="487">
        <f t="shared" ref="C10:C22" si="3">SUM(E10,F10,I10)</f>
        <v>49894</v>
      </c>
      <c r="D10" s="420">
        <f t="shared" si="0"/>
        <v>0.36066213676449327</v>
      </c>
      <c r="E10" s="487">
        <v>8281</v>
      </c>
      <c r="F10" s="488">
        <v>21453</v>
      </c>
      <c r="G10" s="489">
        <f t="shared" ref="G10:G22" si="4">E10+F10</f>
        <v>29734</v>
      </c>
      <c r="H10" s="490">
        <f t="shared" si="1"/>
        <v>0.21493422003758855</v>
      </c>
      <c r="I10" s="491">
        <v>20160</v>
      </c>
      <c r="J10" s="415">
        <f t="shared" si="2"/>
        <v>0.14572791672690472</v>
      </c>
    </row>
    <row r="11" spans="1:10" ht="18" customHeight="1">
      <c r="A11" s="492" t="s">
        <v>63</v>
      </c>
      <c r="B11" s="492">
        <v>20445</v>
      </c>
      <c r="C11" s="493">
        <f t="shared" si="3"/>
        <v>8165</v>
      </c>
      <c r="D11" s="420">
        <f t="shared" si="0"/>
        <v>0.39936414771337736</v>
      </c>
      <c r="E11" s="494">
        <v>1527</v>
      </c>
      <c r="F11" s="495">
        <v>3408</v>
      </c>
      <c r="G11" s="496">
        <f t="shared" si="4"/>
        <v>4935</v>
      </c>
      <c r="H11" s="420">
        <f t="shared" si="1"/>
        <v>0.2413793103448276</v>
      </c>
      <c r="I11" s="497">
        <v>3230</v>
      </c>
      <c r="J11" s="434">
        <f t="shared" si="2"/>
        <v>0.15798483736854976</v>
      </c>
    </row>
    <row r="12" spans="1:10" ht="18" customHeight="1">
      <c r="A12" s="492" t="s">
        <v>4</v>
      </c>
      <c r="B12" s="492">
        <v>30379</v>
      </c>
      <c r="C12" s="497">
        <f t="shared" si="3"/>
        <v>11369</v>
      </c>
      <c r="D12" s="420">
        <f t="shared" si="0"/>
        <v>0.3742387833700912</v>
      </c>
      <c r="E12" s="494">
        <v>2224</v>
      </c>
      <c r="F12" s="495">
        <v>3949</v>
      </c>
      <c r="G12" s="496">
        <f t="shared" si="4"/>
        <v>6173</v>
      </c>
      <c r="H12" s="420">
        <f t="shared" si="1"/>
        <v>0.20319957865630864</v>
      </c>
      <c r="I12" s="497">
        <v>5196</v>
      </c>
      <c r="J12" s="434">
        <f t="shared" si="2"/>
        <v>0.17103920471378253</v>
      </c>
    </row>
    <row r="13" spans="1:10" ht="18" customHeight="1">
      <c r="A13" s="492" t="s">
        <v>65</v>
      </c>
      <c r="B13" s="492">
        <v>27114</v>
      </c>
      <c r="C13" s="497">
        <f t="shared" si="3"/>
        <v>9234</v>
      </c>
      <c r="D13" s="420">
        <f t="shared" si="0"/>
        <v>0.34056207125470239</v>
      </c>
      <c r="E13" s="494">
        <v>1698</v>
      </c>
      <c r="F13" s="495">
        <v>2873</v>
      </c>
      <c r="G13" s="495">
        <f t="shared" si="4"/>
        <v>4571</v>
      </c>
      <c r="H13" s="420">
        <f t="shared" si="1"/>
        <v>0.16858449509478499</v>
      </c>
      <c r="I13" s="497">
        <v>4663</v>
      </c>
      <c r="J13" s="434">
        <f t="shared" si="2"/>
        <v>0.17197757615991738</v>
      </c>
    </row>
    <row r="14" spans="1:10" ht="18" customHeight="1">
      <c r="A14" s="492" t="s">
        <v>71</v>
      </c>
      <c r="B14" s="492">
        <v>9647</v>
      </c>
      <c r="C14" s="497">
        <f t="shared" si="3"/>
        <v>4351</v>
      </c>
      <c r="D14" s="420">
        <f t="shared" si="0"/>
        <v>0.45102104281123667</v>
      </c>
      <c r="E14" s="494">
        <v>807</v>
      </c>
      <c r="F14" s="495">
        <v>1433</v>
      </c>
      <c r="G14" s="498">
        <f t="shared" si="4"/>
        <v>2240</v>
      </c>
      <c r="H14" s="420">
        <f t="shared" si="1"/>
        <v>0.23219653778376698</v>
      </c>
      <c r="I14" s="497">
        <v>2111</v>
      </c>
      <c r="J14" s="434">
        <f t="shared" si="2"/>
        <v>0.21882450502746967</v>
      </c>
    </row>
    <row r="15" spans="1:10" ht="18" customHeight="1">
      <c r="A15" s="492" t="s">
        <v>72</v>
      </c>
      <c r="B15" s="492">
        <v>16188</v>
      </c>
      <c r="C15" s="497">
        <f t="shared" si="3"/>
        <v>6318</v>
      </c>
      <c r="D15" s="420">
        <f t="shared" si="0"/>
        <v>0.39028910303928838</v>
      </c>
      <c r="E15" s="494">
        <v>1403</v>
      </c>
      <c r="F15" s="495">
        <v>2300</v>
      </c>
      <c r="G15" s="496">
        <f t="shared" si="4"/>
        <v>3703</v>
      </c>
      <c r="H15" s="420">
        <f t="shared" si="1"/>
        <v>0.22874969112923152</v>
      </c>
      <c r="I15" s="499">
        <v>2615</v>
      </c>
      <c r="J15" s="434">
        <f t="shared" si="2"/>
        <v>0.16153941191005683</v>
      </c>
    </row>
    <row r="16" spans="1:10" ht="18" customHeight="1">
      <c r="A16" s="492" t="s">
        <v>75</v>
      </c>
      <c r="B16" s="492">
        <v>10314</v>
      </c>
      <c r="C16" s="497">
        <f t="shared" si="3"/>
        <v>3570</v>
      </c>
      <c r="D16" s="420">
        <f t="shared" si="0"/>
        <v>0.34613147178592207</v>
      </c>
      <c r="E16" s="494">
        <v>761</v>
      </c>
      <c r="F16" s="495">
        <v>1218</v>
      </c>
      <c r="G16" s="495">
        <f t="shared" si="4"/>
        <v>1979</v>
      </c>
      <c r="H16" s="420">
        <f t="shared" si="1"/>
        <v>0.19187512119449293</v>
      </c>
      <c r="I16" s="493">
        <v>1591</v>
      </c>
      <c r="J16" s="434">
        <f t="shared" si="2"/>
        <v>0.15425635059142911</v>
      </c>
    </row>
    <row r="17" spans="1:10" ht="18" customHeight="1">
      <c r="A17" s="492" t="s">
        <v>74</v>
      </c>
      <c r="B17" s="492">
        <v>28398</v>
      </c>
      <c r="C17" s="497">
        <f t="shared" si="3"/>
        <v>10509</v>
      </c>
      <c r="D17" s="420">
        <f t="shared" si="0"/>
        <v>0.37006127192055777</v>
      </c>
      <c r="E17" s="494">
        <v>2026</v>
      </c>
      <c r="F17" s="495">
        <v>3969</v>
      </c>
      <c r="G17" s="495">
        <f t="shared" si="4"/>
        <v>5995</v>
      </c>
      <c r="H17" s="420">
        <f t="shared" si="1"/>
        <v>0.21110641594478485</v>
      </c>
      <c r="I17" s="497">
        <v>4514</v>
      </c>
      <c r="J17" s="434">
        <f t="shared" si="2"/>
        <v>0.15895485597577294</v>
      </c>
    </row>
    <row r="18" spans="1:10" ht="18" customHeight="1">
      <c r="A18" s="492" t="s">
        <v>10</v>
      </c>
      <c r="B18" s="492">
        <v>12652</v>
      </c>
      <c r="C18" s="497">
        <f t="shared" si="3"/>
        <v>4959</v>
      </c>
      <c r="D18" s="420">
        <f t="shared" si="0"/>
        <v>0.39195384128991462</v>
      </c>
      <c r="E18" s="494">
        <v>914</v>
      </c>
      <c r="F18" s="495">
        <v>1988</v>
      </c>
      <c r="G18" s="495">
        <f t="shared" si="4"/>
        <v>2902</v>
      </c>
      <c r="H18" s="420">
        <f t="shared" si="1"/>
        <v>0.22937085045842553</v>
      </c>
      <c r="I18" s="499">
        <v>2057</v>
      </c>
      <c r="J18" s="434">
        <f t="shared" si="2"/>
        <v>0.16258299083148908</v>
      </c>
    </row>
    <row r="19" spans="1:10" ht="18" customHeight="1">
      <c r="A19" s="492" t="s">
        <v>95</v>
      </c>
      <c r="B19" s="492">
        <v>28238</v>
      </c>
      <c r="C19" s="497">
        <f t="shared" si="3"/>
        <v>11066</v>
      </c>
      <c r="D19" s="420">
        <f t="shared" si="0"/>
        <v>0.39188327785253912</v>
      </c>
      <c r="E19" s="494">
        <v>2185</v>
      </c>
      <c r="F19" s="495">
        <v>4292</v>
      </c>
      <c r="G19" s="498">
        <f t="shared" si="4"/>
        <v>6477</v>
      </c>
      <c r="H19" s="420">
        <f t="shared" si="1"/>
        <v>0.22937176853884836</v>
      </c>
      <c r="I19" s="499">
        <v>4589</v>
      </c>
      <c r="J19" s="434">
        <f t="shared" si="2"/>
        <v>0.16251150931369077</v>
      </c>
    </row>
    <row r="20" spans="1:10" ht="18" customHeight="1">
      <c r="A20" s="492" t="s">
        <v>47</v>
      </c>
      <c r="B20" s="492">
        <v>10966</v>
      </c>
      <c r="C20" s="497">
        <f t="shared" si="3"/>
        <v>4803</v>
      </c>
      <c r="D20" s="420">
        <f t="shared" si="0"/>
        <v>0.43799015137698338</v>
      </c>
      <c r="E20" s="494">
        <v>902</v>
      </c>
      <c r="F20" s="495">
        <v>1735</v>
      </c>
      <c r="G20" s="495">
        <f t="shared" si="4"/>
        <v>2637</v>
      </c>
      <c r="H20" s="420">
        <f t="shared" si="1"/>
        <v>0.24047054532190407</v>
      </c>
      <c r="I20" s="499">
        <v>2166</v>
      </c>
      <c r="J20" s="434">
        <f t="shared" si="2"/>
        <v>0.19751960605507934</v>
      </c>
    </row>
    <row r="21" spans="1:10" ht="18" customHeight="1">
      <c r="A21" s="492" t="s">
        <v>79</v>
      </c>
      <c r="B21" s="492">
        <v>8648</v>
      </c>
      <c r="C21" s="497">
        <f t="shared" si="3"/>
        <v>2797</v>
      </c>
      <c r="D21" s="420">
        <f t="shared" si="0"/>
        <v>0.32342738205365401</v>
      </c>
      <c r="E21" s="494">
        <v>524</v>
      </c>
      <c r="F21" s="495">
        <v>969</v>
      </c>
      <c r="G21" s="500">
        <f t="shared" si="4"/>
        <v>1493</v>
      </c>
      <c r="H21" s="420">
        <f t="shared" si="1"/>
        <v>0.17264107308048104</v>
      </c>
      <c r="I21" s="493">
        <v>1304</v>
      </c>
      <c r="J21" s="434">
        <f t="shared" si="2"/>
        <v>0.15078630897317299</v>
      </c>
    </row>
    <row r="22" spans="1:10" ht="18" customHeight="1">
      <c r="A22" s="501" t="s">
        <v>87</v>
      </c>
      <c r="B22" s="502">
        <v>8818</v>
      </c>
      <c r="C22" s="503">
        <f t="shared" si="3"/>
        <v>4203</v>
      </c>
      <c r="D22" s="420">
        <f t="shared" si="0"/>
        <v>0.47663869358131095</v>
      </c>
      <c r="E22" s="504">
        <v>867</v>
      </c>
      <c r="F22" s="505">
        <v>1730</v>
      </c>
      <c r="G22" s="500">
        <f t="shared" si="4"/>
        <v>2597</v>
      </c>
      <c r="H22" s="506">
        <f t="shared" si="1"/>
        <v>0.294511227035609</v>
      </c>
      <c r="I22" s="504">
        <v>1606</v>
      </c>
      <c r="J22" s="434">
        <f t="shared" si="2"/>
        <v>0.18212746654570197</v>
      </c>
    </row>
    <row r="23" spans="1:10" ht="18" customHeight="1">
      <c r="A23" s="470" t="s">
        <v>76</v>
      </c>
      <c r="B23" s="479">
        <v>1861</v>
      </c>
      <c r="C23" s="479">
        <f>SUM(C24)</f>
        <v>688</v>
      </c>
      <c r="D23" s="473">
        <f t="shared" si="0"/>
        <v>0.36969371305749599</v>
      </c>
      <c r="E23" s="481">
        <f>SUM(E24)</f>
        <v>164</v>
      </c>
      <c r="F23" s="482">
        <f>SUM(F24)</f>
        <v>249</v>
      </c>
      <c r="G23" s="507">
        <f>SUM(G24)</f>
        <v>413</v>
      </c>
      <c r="H23" s="476">
        <f t="shared" si="1"/>
        <v>0.22192369693713057</v>
      </c>
      <c r="I23" s="481">
        <f>SUM(I24)</f>
        <v>275</v>
      </c>
      <c r="J23" s="477">
        <f t="shared" si="2"/>
        <v>0.14777001612036539</v>
      </c>
    </row>
    <row r="24" spans="1:10" ht="18" customHeight="1">
      <c r="A24" s="508" t="s">
        <v>51</v>
      </c>
      <c r="B24" s="509">
        <v>1861</v>
      </c>
      <c r="C24" s="499">
        <f>SUM(E24,F24,I24)</f>
        <v>688</v>
      </c>
      <c r="D24" s="420">
        <f t="shared" si="0"/>
        <v>0.36969371305749599</v>
      </c>
      <c r="E24" s="510">
        <v>164</v>
      </c>
      <c r="F24" s="511">
        <v>249</v>
      </c>
      <c r="G24" s="488">
        <f>E24+F24</f>
        <v>413</v>
      </c>
      <c r="H24" s="512">
        <f t="shared" si="1"/>
        <v>0.22192369693713057</v>
      </c>
      <c r="I24" s="510">
        <v>275</v>
      </c>
      <c r="J24" s="490">
        <f t="shared" si="2"/>
        <v>0.14777001612036539</v>
      </c>
    </row>
    <row r="25" spans="1:10" ht="18" customHeight="1">
      <c r="A25" s="470" t="s">
        <v>39</v>
      </c>
      <c r="B25" s="479">
        <v>740</v>
      </c>
      <c r="C25" s="513">
        <f>SUM(C26)</f>
        <v>515</v>
      </c>
      <c r="D25" s="473">
        <f t="shared" si="0"/>
        <v>0.69594594594594594</v>
      </c>
      <c r="E25" s="481">
        <f>SUM(E26)</f>
        <v>136</v>
      </c>
      <c r="F25" s="482">
        <f>SUM(F26)</f>
        <v>239</v>
      </c>
      <c r="G25" s="507">
        <f>SUM(G26)</f>
        <v>375</v>
      </c>
      <c r="H25" s="476">
        <f t="shared" si="1"/>
        <v>0.5067567567567568</v>
      </c>
      <c r="I25" s="481">
        <f>SUM(I26)</f>
        <v>140</v>
      </c>
      <c r="J25" s="477">
        <f t="shared" si="2"/>
        <v>0.1891891891891892</v>
      </c>
    </row>
    <row r="26" spans="1:10" ht="18" customHeight="1">
      <c r="A26" s="508" t="s">
        <v>69</v>
      </c>
      <c r="B26" s="509">
        <v>740</v>
      </c>
      <c r="C26" s="487">
        <f>G26+I26</f>
        <v>515</v>
      </c>
      <c r="D26" s="420">
        <f t="shared" si="0"/>
        <v>0.69594594594594594</v>
      </c>
      <c r="E26" s="510">
        <v>136</v>
      </c>
      <c r="F26" s="511">
        <v>239</v>
      </c>
      <c r="G26" s="488">
        <f>E26+F26</f>
        <v>375</v>
      </c>
      <c r="H26" s="512">
        <f t="shared" si="1"/>
        <v>0.5067567567567568</v>
      </c>
      <c r="I26" s="510">
        <v>140</v>
      </c>
      <c r="J26" s="490">
        <f t="shared" si="2"/>
        <v>0.1891891891891892</v>
      </c>
    </row>
    <row r="27" spans="1:10" ht="18" customHeight="1">
      <c r="A27" s="470" t="s">
        <v>3</v>
      </c>
      <c r="B27" s="514">
        <v>8897</v>
      </c>
      <c r="C27" s="515">
        <f>SUM(C28:C30)</f>
        <v>3923</v>
      </c>
      <c r="D27" s="473">
        <f t="shared" si="0"/>
        <v>0.44093514667865574</v>
      </c>
      <c r="E27" s="516">
        <f>SUM(E28:E30)</f>
        <v>836</v>
      </c>
      <c r="F27" s="517">
        <f>SUM(F28:F30)</f>
        <v>1396</v>
      </c>
      <c r="G27" s="507">
        <f>SUM(G28:G30)</f>
        <v>2232</v>
      </c>
      <c r="H27" s="476">
        <f t="shared" si="1"/>
        <v>0.25087108013937282</v>
      </c>
      <c r="I27" s="516">
        <f>SUM(I28:I30)</f>
        <v>1691</v>
      </c>
      <c r="J27" s="477">
        <f t="shared" si="2"/>
        <v>0.1900640665392829</v>
      </c>
    </row>
    <row r="28" spans="1:10" ht="18" customHeight="1">
      <c r="A28" s="485" t="s">
        <v>8</v>
      </c>
      <c r="B28" s="518">
        <v>1055</v>
      </c>
      <c r="C28" s="491">
        <f>G28+I28</f>
        <v>525</v>
      </c>
      <c r="D28" s="420">
        <f t="shared" si="0"/>
        <v>0.49763033175355448</v>
      </c>
      <c r="E28" s="487">
        <v>120</v>
      </c>
      <c r="F28" s="488">
        <v>183</v>
      </c>
      <c r="G28" s="488">
        <f>E28+F28</f>
        <v>303</v>
      </c>
      <c r="H28" s="490">
        <f t="shared" si="1"/>
        <v>0.28720379146919434</v>
      </c>
      <c r="I28" s="487">
        <v>222</v>
      </c>
      <c r="J28" s="490">
        <f t="shared" si="2"/>
        <v>0.2104265402843602</v>
      </c>
    </row>
    <row r="29" spans="1:10" ht="18" customHeight="1">
      <c r="A29" s="492" t="s">
        <v>2</v>
      </c>
      <c r="B29" s="519">
        <v>5403</v>
      </c>
      <c r="C29" s="503">
        <f>G29+I29</f>
        <v>2175</v>
      </c>
      <c r="D29" s="420">
        <f t="shared" si="0"/>
        <v>0.40255413659078287</v>
      </c>
      <c r="E29" s="497">
        <v>430</v>
      </c>
      <c r="F29" s="495">
        <v>746</v>
      </c>
      <c r="G29" s="498">
        <f>E29+F29</f>
        <v>1176</v>
      </c>
      <c r="H29" s="420">
        <f t="shared" si="1"/>
        <v>0.21765685730149917</v>
      </c>
      <c r="I29" s="497">
        <v>999</v>
      </c>
      <c r="J29" s="423">
        <f t="shared" si="2"/>
        <v>0.18489727928928373</v>
      </c>
    </row>
    <row r="30" spans="1:10" ht="18" customHeight="1">
      <c r="A30" s="501" t="s">
        <v>85</v>
      </c>
      <c r="B30" s="502">
        <v>2439</v>
      </c>
      <c r="C30" s="504">
        <f>G30+I30</f>
        <v>1223</v>
      </c>
      <c r="D30" s="420">
        <f t="shared" si="0"/>
        <v>0.50143501435014348</v>
      </c>
      <c r="E30" s="504">
        <v>286</v>
      </c>
      <c r="F30" s="505">
        <v>467</v>
      </c>
      <c r="G30" s="505">
        <f>E30+F30</f>
        <v>753</v>
      </c>
      <c r="H30" s="506">
        <f t="shared" si="1"/>
        <v>0.30873308733087329</v>
      </c>
      <c r="I30" s="504">
        <v>470</v>
      </c>
      <c r="J30" s="506">
        <f t="shared" si="2"/>
        <v>0.19270192701927019</v>
      </c>
    </row>
    <row r="31" spans="1:10" ht="18" customHeight="1">
      <c r="A31" s="470" t="s">
        <v>67</v>
      </c>
      <c r="B31" s="520">
        <v>7413</v>
      </c>
      <c r="C31" s="515">
        <f>SUM(C32:C35)</f>
        <v>3458</v>
      </c>
      <c r="D31" s="473">
        <f t="shared" si="0"/>
        <v>0.46647780925401322</v>
      </c>
      <c r="E31" s="481">
        <f>SUM(E32:E35)</f>
        <v>619</v>
      </c>
      <c r="F31" s="482">
        <f>SUM(F32:F35)</f>
        <v>1369</v>
      </c>
      <c r="G31" s="507">
        <f>SUM(G32:G35)</f>
        <v>1988</v>
      </c>
      <c r="H31" s="476">
        <f t="shared" si="1"/>
        <v>0.26817752596789424</v>
      </c>
      <c r="I31" s="481">
        <f>SUM(I32:I35)</f>
        <v>1470</v>
      </c>
      <c r="J31" s="477">
        <f t="shared" si="2"/>
        <v>0.19830028328611898</v>
      </c>
    </row>
    <row r="32" spans="1:10" ht="18" customHeight="1">
      <c r="A32" s="485" t="s">
        <v>208</v>
      </c>
      <c r="B32" s="521">
        <v>3045</v>
      </c>
      <c r="C32" s="491">
        <f>G32+I32</f>
        <v>1672</v>
      </c>
      <c r="D32" s="420">
        <f t="shared" si="0"/>
        <v>0.54909688013136293</v>
      </c>
      <c r="E32" s="487">
        <v>324</v>
      </c>
      <c r="F32" s="488">
        <v>672</v>
      </c>
      <c r="G32" s="488">
        <f>E32+F32</f>
        <v>996</v>
      </c>
      <c r="H32" s="490">
        <f t="shared" si="1"/>
        <v>0.32709359605911331</v>
      </c>
      <c r="I32" s="487">
        <v>676</v>
      </c>
      <c r="J32" s="490">
        <f t="shared" si="2"/>
        <v>0.22200328407224959</v>
      </c>
    </row>
    <row r="33" spans="1:10" ht="18" customHeight="1">
      <c r="A33" s="492" t="s">
        <v>80</v>
      </c>
      <c r="B33" s="519">
        <v>2097</v>
      </c>
      <c r="C33" s="497">
        <f>G33+I33</f>
        <v>1032</v>
      </c>
      <c r="D33" s="420">
        <f t="shared" si="0"/>
        <v>0.49213161659513593</v>
      </c>
      <c r="E33" s="497">
        <v>169</v>
      </c>
      <c r="F33" s="495">
        <v>450</v>
      </c>
      <c r="G33" s="500">
        <f>E33+F33</f>
        <v>619</v>
      </c>
      <c r="H33" s="420">
        <f t="shared" si="1"/>
        <v>0.29518359561278018</v>
      </c>
      <c r="I33" s="497">
        <v>413</v>
      </c>
      <c r="J33" s="423">
        <f t="shared" si="2"/>
        <v>0.19694802098235575</v>
      </c>
    </row>
    <row r="34" spans="1:10" ht="18" customHeight="1">
      <c r="A34" s="492" t="s">
        <v>35</v>
      </c>
      <c r="B34" s="519">
        <v>1424</v>
      </c>
      <c r="C34" s="497">
        <f>G34+I34</f>
        <v>593</v>
      </c>
      <c r="D34" s="420">
        <f t="shared" si="0"/>
        <v>0.4164325842696629</v>
      </c>
      <c r="E34" s="497">
        <v>103</v>
      </c>
      <c r="F34" s="495">
        <v>196</v>
      </c>
      <c r="G34" s="500">
        <f>E34+F34</f>
        <v>299</v>
      </c>
      <c r="H34" s="420">
        <f t="shared" si="1"/>
        <v>0.20997191011235955</v>
      </c>
      <c r="I34" s="497">
        <v>294</v>
      </c>
      <c r="J34" s="420">
        <f t="shared" si="2"/>
        <v>0.20646067415730338</v>
      </c>
    </row>
    <row r="35" spans="1:10" ht="18" customHeight="1">
      <c r="A35" s="501" t="s">
        <v>82</v>
      </c>
      <c r="B35" s="502">
        <v>847</v>
      </c>
      <c r="C35" s="499">
        <f>G35+I35</f>
        <v>161</v>
      </c>
      <c r="D35" s="420">
        <f t="shared" si="0"/>
        <v>0.19008264462809918</v>
      </c>
      <c r="E35" s="504">
        <v>23</v>
      </c>
      <c r="F35" s="505">
        <v>51</v>
      </c>
      <c r="G35" s="500">
        <f>E35+F35</f>
        <v>74</v>
      </c>
      <c r="H35" s="506">
        <f t="shared" si="1"/>
        <v>8.7367178276269192E-2</v>
      </c>
      <c r="I35" s="504">
        <v>87</v>
      </c>
      <c r="J35" s="522">
        <f t="shared" si="2"/>
        <v>0.10271546635182999</v>
      </c>
    </row>
    <row r="36" spans="1:10" ht="18" customHeight="1">
      <c r="A36" s="470" t="s">
        <v>23</v>
      </c>
      <c r="B36" s="479">
        <v>5966</v>
      </c>
      <c r="C36" s="513">
        <f>SUM(C37)</f>
        <v>2246</v>
      </c>
      <c r="D36" s="473">
        <f t="shared" si="0"/>
        <v>0.37646664431780086</v>
      </c>
      <c r="E36" s="481">
        <f>SUM(E37)</f>
        <v>465</v>
      </c>
      <c r="F36" s="482">
        <f>SUM(F37)</f>
        <v>733</v>
      </c>
      <c r="G36" s="507">
        <f>SUM(G37)</f>
        <v>1198</v>
      </c>
      <c r="H36" s="476">
        <f t="shared" si="1"/>
        <v>0.20080455916862219</v>
      </c>
      <c r="I36" s="481">
        <f>SUM(I37)</f>
        <v>1048</v>
      </c>
      <c r="J36" s="477">
        <f t="shared" si="2"/>
        <v>0.17566208514917869</v>
      </c>
    </row>
    <row r="37" spans="1:10" ht="18" customHeight="1">
      <c r="A37" s="508" t="s">
        <v>83</v>
      </c>
      <c r="B37" s="486">
        <v>5966</v>
      </c>
      <c r="C37" s="487">
        <f>G37+I37</f>
        <v>2246</v>
      </c>
      <c r="D37" s="420">
        <f t="shared" si="0"/>
        <v>0.37646664431780086</v>
      </c>
      <c r="E37" s="493">
        <v>465</v>
      </c>
      <c r="F37" s="498">
        <v>733</v>
      </c>
      <c r="G37" s="488">
        <f>E37+F37</f>
        <v>1198</v>
      </c>
      <c r="H37" s="512">
        <f t="shared" si="1"/>
        <v>0.20080455916862219</v>
      </c>
      <c r="I37" s="493">
        <v>1048</v>
      </c>
      <c r="J37" s="490">
        <f t="shared" si="2"/>
        <v>0.17566208514917869</v>
      </c>
    </row>
    <row r="38" spans="1:10" ht="18" customHeight="1">
      <c r="A38" s="470" t="s">
        <v>22</v>
      </c>
      <c r="B38" s="479">
        <v>5422</v>
      </c>
      <c r="C38" s="515">
        <f>SUM(C39:C40)</f>
        <v>1624</v>
      </c>
      <c r="D38" s="473">
        <f t="shared" si="0"/>
        <v>0.29952047215049799</v>
      </c>
      <c r="E38" s="480">
        <f>SUM(E39:E40)</f>
        <v>378</v>
      </c>
      <c r="F38" s="523">
        <f>SUM(F39:F40)</f>
        <v>429</v>
      </c>
      <c r="G38" s="524">
        <f>SUM(G39:G40)</f>
        <v>807</v>
      </c>
      <c r="H38" s="476">
        <f t="shared" si="1"/>
        <v>0.14883806713389894</v>
      </c>
      <c r="I38" s="480">
        <f>SUM(I39:I40)</f>
        <v>817</v>
      </c>
      <c r="J38" s="477">
        <f t="shared" si="2"/>
        <v>0.15068240501659905</v>
      </c>
    </row>
    <row r="39" spans="1:10" ht="18" customHeight="1">
      <c r="A39" s="485" t="s">
        <v>48</v>
      </c>
      <c r="B39" s="518">
        <v>4321</v>
      </c>
      <c r="C39" s="487">
        <f>G39+I39</f>
        <v>1354</v>
      </c>
      <c r="D39" s="420">
        <f t="shared" si="0"/>
        <v>0.31335339041888449</v>
      </c>
      <c r="E39" s="487">
        <v>325</v>
      </c>
      <c r="F39" s="488">
        <v>357</v>
      </c>
      <c r="G39" s="488">
        <f>E39+F39</f>
        <v>682</v>
      </c>
      <c r="H39" s="490">
        <f t="shared" si="1"/>
        <v>0.15783383476047211</v>
      </c>
      <c r="I39" s="487">
        <v>672</v>
      </c>
      <c r="J39" s="490">
        <f t="shared" si="2"/>
        <v>0.15551955565841241</v>
      </c>
    </row>
    <row r="40" spans="1:10" ht="18" customHeight="1">
      <c r="A40" s="501" t="s">
        <v>96</v>
      </c>
      <c r="B40" s="502">
        <v>1101</v>
      </c>
      <c r="C40" s="504">
        <f>G40+I40</f>
        <v>270</v>
      </c>
      <c r="D40" s="506">
        <f t="shared" si="0"/>
        <v>0.24523160762942781</v>
      </c>
      <c r="E40" s="504">
        <v>53</v>
      </c>
      <c r="F40" s="505">
        <v>72</v>
      </c>
      <c r="G40" s="505">
        <f>E40+F40</f>
        <v>125</v>
      </c>
      <c r="H40" s="506">
        <f t="shared" si="1"/>
        <v>0.11353315168029064</v>
      </c>
      <c r="I40" s="504">
        <v>145</v>
      </c>
      <c r="J40" s="506">
        <f t="shared" si="2"/>
        <v>0.13169845594913715</v>
      </c>
    </row>
    <row r="41" spans="1:10" ht="18" customHeight="1">
      <c r="A41" s="402"/>
      <c r="B41" s="402"/>
      <c r="C41" s="402"/>
      <c r="D41" s="402"/>
      <c r="E41" s="402"/>
      <c r="F41" s="402"/>
      <c r="G41" s="402"/>
      <c r="H41" s="402"/>
      <c r="I41" s="402"/>
      <c r="J41" s="402"/>
    </row>
    <row r="42" spans="1:10" ht="18" customHeight="1">
      <c r="A42" s="402" t="s">
        <v>304</v>
      </c>
      <c r="B42" s="525"/>
      <c r="C42" s="525"/>
      <c r="D42" s="525"/>
      <c r="E42" s="402"/>
      <c r="F42" s="402"/>
      <c r="G42" s="402"/>
      <c r="H42" s="402"/>
      <c r="I42" s="402"/>
      <c r="J42" s="402"/>
    </row>
    <row r="43" spans="1:10" ht="18" customHeight="1">
      <c r="A43" s="402" t="s">
        <v>261</v>
      </c>
      <c r="B43" s="402"/>
      <c r="C43" s="402"/>
      <c r="D43" s="402"/>
      <c r="E43" s="402"/>
      <c r="F43" s="402"/>
      <c r="G43" s="402"/>
      <c r="H43" s="402"/>
      <c r="I43" s="402"/>
      <c r="J43" s="402"/>
    </row>
    <row r="44" spans="1:10" ht="18" customHeight="1">
      <c r="F44" s="402"/>
      <c r="G44" s="402"/>
      <c r="H44" s="402"/>
      <c r="I44" s="402"/>
      <c r="J44" s="402"/>
    </row>
    <row r="45" spans="1:10">
      <c r="A45" s="402"/>
      <c r="B45" s="402"/>
      <c r="C45" s="402"/>
      <c r="D45" s="402"/>
      <c r="E45" s="402"/>
      <c r="F45" s="402"/>
      <c r="G45" s="402"/>
      <c r="H45" s="402"/>
      <c r="I45" s="402"/>
      <c r="J45" s="402"/>
    </row>
    <row r="46" spans="1:10">
      <c r="A46" s="402"/>
      <c r="B46" s="402"/>
      <c r="C46" s="402"/>
      <c r="D46" s="402"/>
      <c r="E46" s="402"/>
      <c r="F46" s="402"/>
      <c r="G46" s="402"/>
      <c r="H46" s="402"/>
      <c r="I46" s="402"/>
      <c r="J46" s="402"/>
    </row>
    <row r="48" spans="1:10">
      <c r="A48" s="402"/>
      <c r="B48" s="402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pageOrder="overThenDown" orientation="portrait" r:id="rId1"/>
  <headerFooter alignWithMargins="0">
    <oddHeader>&amp;L表3－1</oddHeader>
    <oddFooter>&amp;C７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8"/>
  <sheetViews>
    <sheetView view="pageBreakPreview" topLeftCell="A37" zoomScaleSheetLayoutView="100" workbookViewId="0">
      <selection activeCell="A3" sqref="A3:A6"/>
    </sheetView>
  </sheetViews>
  <sheetFormatPr defaultColWidth="9" defaultRowHeight="12"/>
  <cols>
    <col min="1" max="1" width="11" style="151" customWidth="1"/>
    <col min="2" max="10" width="9.08984375" style="151" customWidth="1"/>
    <col min="11" max="11" width="9" style="151" customWidth="1"/>
    <col min="12" max="13" width="9" style="102" customWidth="1"/>
    <col min="14" max="14" width="9" style="151" customWidth="1"/>
    <col min="15" max="16384" width="9" style="151"/>
  </cols>
  <sheetData>
    <row r="1" spans="1:10" ht="31.5" customHeight="1">
      <c r="A1" s="684" t="str">
        <f>表紙!B21</f>
        <v>令和８年度市町村別高齢者世帯数・世帯割合（圏域別）</v>
      </c>
      <c r="B1" s="672"/>
      <c r="C1" s="672"/>
      <c r="D1" s="672"/>
      <c r="E1" s="672"/>
      <c r="F1" s="672"/>
      <c r="G1" s="672"/>
      <c r="H1" s="672"/>
      <c r="I1" s="672"/>
      <c r="J1" s="672"/>
    </row>
    <row r="2" spans="1:10" ht="20.25" customHeight="1">
      <c r="A2" s="157"/>
      <c r="B2" s="157"/>
      <c r="J2" s="72" t="str">
        <f>'表1-1'!J2</f>
        <v>令和８年７月１日現在</v>
      </c>
    </row>
    <row r="3" spans="1:10" ht="18" customHeight="1">
      <c r="A3" s="688" t="s">
        <v>32</v>
      </c>
      <c r="B3" s="159"/>
      <c r="C3" s="691" t="s">
        <v>172</v>
      </c>
      <c r="D3" s="692"/>
      <c r="E3" s="178"/>
      <c r="F3" s="178"/>
      <c r="G3" s="178"/>
      <c r="H3" s="178"/>
      <c r="I3" s="178"/>
      <c r="J3" s="196"/>
    </row>
    <row r="4" spans="1:10" ht="18" customHeight="1">
      <c r="A4" s="689"/>
      <c r="B4" s="695" t="s">
        <v>50</v>
      </c>
      <c r="C4" s="693"/>
      <c r="D4" s="694"/>
      <c r="E4" s="685" t="s">
        <v>171</v>
      </c>
      <c r="F4" s="686"/>
      <c r="G4" s="686"/>
      <c r="H4" s="687"/>
      <c r="I4" s="685" t="s">
        <v>166</v>
      </c>
      <c r="J4" s="687"/>
    </row>
    <row r="5" spans="1:10" ht="18" customHeight="1">
      <c r="A5" s="689"/>
      <c r="B5" s="695"/>
      <c r="C5" s="164" t="s">
        <v>160</v>
      </c>
      <c r="D5" s="174" t="s">
        <v>205</v>
      </c>
      <c r="E5" s="179" t="s">
        <v>162</v>
      </c>
      <c r="F5" s="183" t="s">
        <v>163</v>
      </c>
      <c r="G5" s="183" t="s">
        <v>34</v>
      </c>
      <c r="H5" s="192" t="s">
        <v>205</v>
      </c>
      <c r="I5" s="179" t="s">
        <v>160</v>
      </c>
      <c r="J5" s="197" t="s">
        <v>205</v>
      </c>
    </row>
    <row r="6" spans="1:10" ht="24">
      <c r="A6" s="690"/>
      <c r="B6" s="158" t="s">
        <v>177</v>
      </c>
      <c r="C6" s="152" t="s">
        <v>149</v>
      </c>
      <c r="D6" s="175" t="s">
        <v>55</v>
      </c>
      <c r="E6" s="152" t="s">
        <v>68</v>
      </c>
      <c r="F6" s="184" t="s">
        <v>89</v>
      </c>
      <c r="G6" s="189" t="s">
        <v>178</v>
      </c>
      <c r="H6" s="193" t="s">
        <v>206</v>
      </c>
      <c r="I6" s="152" t="s">
        <v>179</v>
      </c>
      <c r="J6" s="175" t="s">
        <v>207</v>
      </c>
    </row>
    <row r="7" spans="1:10" ht="18" customHeight="1">
      <c r="A7" s="16" t="s">
        <v>57</v>
      </c>
      <c r="B7" s="160">
        <f>SUM(B8,B12,B15,B20,B28,B31,B35,B37)</f>
        <v>380446</v>
      </c>
      <c r="C7" s="160">
        <f>SUM(C8,C12,C15,C20,C28,C31,C35,C37)</f>
        <v>143692</v>
      </c>
      <c r="D7" s="176">
        <f t="shared" ref="D7:D40" si="0">C7/B7</f>
        <v>0.37769354915020792</v>
      </c>
      <c r="E7" s="165">
        <f>SUM(E8,E12,E15,E20,E28,E31,E35,E37)</f>
        <v>26717</v>
      </c>
      <c r="F7" s="204">
        <f>SUM(F8,F12,F15,F20,F28,F31,F35,F37)</f>
        <v>55732</v>
      </c>
      <c r="G7" s="206">
        <f>SUM(G8,G12,G15,G20,G28,G31,G35,G37)</f>
        <v>82449</v>
      </c>
      <c r="H7" s="194">
        <f t="shared" ref="H7:H40" si="1">G7/B7</f>
        <v>0.21671669566771631</v>
      </c>
      <c r="I7" s="160">
        <f>SUM(I8,I12,I15,I20,I28,I31,I35,I37)</f>
        <v>61243</v>
      </c>
      <c r="J7" s="198">
        <f t="shared" ref="J7:J40" si="2">I7/B7</f>
        <v>0.16097685348249161</v>
      </c>
    </row>
    <row r="8" spans="1:10" ht="18" customHeight="1">
      <c r="A8" s="17" t="s">
        <v>28</v>
      </c>
      <c r="B8" s="161">
        <f>SUM(B9:B11)</f>
        <v>39289</v>
      </c>
      <c r="C8" s="161">
        <f>SUM(C9:C11)</f>
        <v>13492</v>
      </c>
      <c r="D8" s="176">
        <f t="shared" si="0"/>
        <v>0.34340400621038969</v>
      </c>
      <c r="E8" s="180">
        <f>SUM(E9:E11)</f>
        <v>2623</v>
      </c>
      <c r="F8" s="185">
        <f>SUM(F9:F11)</f>
        <v>4340</v>
      </c>
      <c r="G8" s="185">
        <f>SUM(G9:G11)</f>
        <v>6963</v>
      </c>
      <c r="H8" s="194">
        <f t="shared" si="1"/>
        <v>0.17722517753060654</v>
      </c>
      <c r="I8" s="180">
        <f>SUM(I9:I11)</f>
        <v>6529</v>
      </c>
      <c r="J8" s="198">
        <f t="shared" si="2"/>
        <v>0.16617882867978315</v>
      </c>
    </row>
    <row r="9" spans="1:10" ht="18" customHeight="1">
      <c r="A9" s="19" t="s">
        <v>65</v>
      </c>
      <c r="B9" s="19">
        <f>'表3-1'!B13</f>
        <v>27114</v>
      </c>
      <c r="C9" s="168">
        <f>SUM(E9,F9,I9)</f>
        <v>9234</v>
      </c>
      <c r="D9" s="154">
        <f t="shared" si="0"/>
        <v>0.34056207125470239</v>
      </c>
      <c r="E9" s="29">
        <f>'表3-1'!E13</f>
        <v>1698</v>
      </c>
      <c r="F9" s="35">
        <f>'表3-1'!F13</f>
        <v>2873</v>
      </c>
      <c r="G9" s="181">
        <f>E9+F9</f>
        <v>4571</v>
      </c>
      <c r="H9" s="154">
        <f t="shared" si="1"/>
        <v>0.16858449509478499</v>
      </c>
      <c r="I9" s="35">
        <f>'表3-1'!I13</f>
        <v>4663</v>
      </c>
      <c r="J9" s="156">
        <f t="shared" si="2"/>
        <v>0.17197757615991738</v>
      </c>
    </row>
    <row r="10" spans="1:10" ht="18" customHeight="1">
      <c r="A10" s="19" t="s">
        <v>75</v>
      </c>
      <c r="B10" s="19">
        <f>'表3-1'!B16</f>
        <v>10314</v>
      </c>
      <c r="C10" s="168">
        <f>SUM(E10,F10,I10)</f>
        <v>3570</v>
      </c>
      <c r="D10" s="154">
        <f t="shared" si="0"/>
        <v>0.34613147178592207</v>
      </c>
      <c r="E10" s="30">
        <f>'表3-1'!E16</f>
        <v>761</v>
      </c>
      <c r="F10" s="36">
        <f>'表3-1'!F16</f>
        <v>1218</v>
      </c>
      <c r="G10" s="181">
        <f>E10+F10</f>
        <v>1979</v>
      </c>
      <c r="H10" s="154">
        <f t="shared" si="1"/>
        <v>0.19187512119449293</v>
      </c>
      <c r="I10" s="36">
        <f>'表3-1'!I16</f>
        <v>1591</v>
      </c>
      <c r="J10" s="154">
        <f t="shared" si="2"/>
        <v>0.15425635059142911</v>
      </c>
    </row>
    <row r="11" spans="1:10" ht="18" customHeight="1">
      <c r="A11" s="21" t="s">
        <v>51</v>
      </c>
      <c r="B11" s="6">
        <f>'表3-1'!B24</f>
        <v>1861</v>
      </c>
      <c r="C11" s="170">
        <f>G11+I11</f>
        <v>688</v>
      </c>
      <c r="D11" s="154">
        <f t="shared" si="0"/>
        <v>0.36969371305749599</v>
      </c>
      <c r="E11" s="202">
        <f>'表3-1'!E24</f>
        <v>164</v>
      </c>
      <c r="F11" s="88">
        <f>'表3-1'!F24</f>
        <v>249</v>
      </c>
      <c r="G11" s="207">
        <f>E11+F11</f>
        <v>413</v>
      </c>
      <c r="H11" s="211">
        <f t="shared" si="1"/>
        <v>0.22192369693713057</v>
      </c>
      <c r="I11" s="98">
        <f>'表3-1'!I24</f>
        <v>275</v>
      </c>
      <c r="J11" s="199">
        <f t="shared" si="2"/>
        <v>0.14777001612036539</v>
      </c>
    </row>
    <row r="12" spans="1:10" ht="18" customHeight="1">
      <c r="A12" s="17" t="s">
        <v>209</v>
      </c>
      <c r="B12" s="161">
        <f>SUM(B13:B14)</f>
        <v>11706</v>
      </c>
      <c r="C12" s="27">
        <f>SUM(C13:C14)</f>
        <v>5318</v>
      </c>
      <c r="D12" s="176">
        <f t="shared" si="0"/>
        <v>0.45429694173927898</v>
      </c>
      <c r="E12" s="180">
        <f>SUM(E13:E14)</f>
        <v>1038</v>
      </c>
      <c r="F12" s="185">
        <f>SUM(F13:F14)</f>
        <v>1974</v>
      </c>
      <c r="G12" s="185">
        <f>SUM(G13:G14)</f>
        <v>3012</v>
      </c>
      <c r="H12" s="194">
        <f t="shared" si="1"/>
        <v>0.25730394669400308</v>
      </c>
      <c r="I12" s="180">
        <f>SUM(I13:I14)</f>
        <v>2306</v>
      </c>
      <c r="J12" s="198">
        <f t="shared" si="2"/>
        <v>0.19699299504527593</v>
      </c>
    </row>
    <row r="13" spans="1:10" ht="18" customHeight="1">
      <c r="A13" s="79" t="s">
        <v>47</v>
      </c>
      <c r="B13" s="79">
        <f>'表3-1'!B20</f>
        <v>10966</v>
      </c>
      <c r="C13" s="170">
        <f>SUM(E13,F13,I13)</f>
        <v>4803</v>
      </c>
      <c r="D13" s="199">
        <f t="shared" si="0"/>
        <v>0.43799015137698338</v>
      </c>
      <c r="E13" s="29">
        <f>'表3-1'!E20</f>
        <v>902</v>
      </c>
      <c r="F13" s="35">
        <f>'表3-1'!F20</f>
        <v>1735</v>
      </c>
      <c r="G13" s="207">
        <f>E13+F13</f>
        <v>2637</v>
      </c>
      <c r="H13" s="212">
        <f t="shared" si="1"/>
        <v>0.24047054532190407</v>
      </c>
      <c r="I13" s="29">
        <f>'表3-1'!I20</f>
        <v>2166</v>
      </c>
      <c r="J13" s="199">
        <f t="shared" si="2"/>
        <v>0.19751960605507934</v>
      </c>
    </row>
    <row r="14" spans="1:10" ht="18" customHeight="1">
      <c r="A14" s="21" t="s">
        <v>69</v>
      </c>
      <c r="B14" s="6">
        <f>'表3-1'!B26</f>
        <v>740</v>
      </c>
      <c r="C14" s="170">
        <f>G14+I14</f>
        <v>515</v>
      </c>
      <c r="D14" s="199">
        <f t="shared" si="0"/>
        <v>0.69594594594594594</v>
      </c>
      <c r="E14" s="202">
        <f>'表3-1'!E26</f>
        <v>136</v>
      </c>
      <c r="F14" s="88">
        <f>'表3-1'!F26</f>
        <v>239</v>
      </c>
      <c r="G14" s="207">
        <f>E14+F14</f>
        <v>375</v>
      </c>
      <c r="H14" s="211">
        <f t="shared" si="1"/>
        <v>0.5067567567567568</v>
      </c>
      <c r="I14" s="202">
        <f>'表3-1'!I26</f>
        <v>140</v>
      </c>
      <c r="J14" s="199">
        <f t="shared" si="2"/>
        <v>0.1891891891891892</v>
      </c>
    </row>
    <row r="15" spans="1:10" ht="18" customHeight="1">
      <c r="A15" s="17" t="s">
        <v>70</v>
      </c>
      <c r="B15" s="161">
        <f>SUM(B16:B19)</f>
        <v>29342</v>
      </c>
      <c r="C15" s="180">
        <f>SUM(C16:C19)</f>
        <v>12088</v>
      </c>
      <c r="D15" s="176">
        <f t="shared" si="0"/>
        <v>0.41196919092086431</v>
      </c>
      <c r="E15" s="180">
        <f>SUM(E16:E19)</f>
        <v>2363</v>
      </c>
      <c r="F15" s="185">
        <f>SUM(F16:F19)</f>
        <v>4804</v>
      </c>
      <c r="G15" s="185">
        <f>SUM(G16:G19)</f>
        <v>7167</v>
      </c>
      <c r="H15" s="194">
        <f t="shared" si="1"/>
        <v>0.24425737850180629</v>
      </c>
      <c r="I15" s="180">
        <f>SUM(I16:I19)</f>
        <v>4921</v>
      </c>
      <c r="J15" s="198">
        <f t="shared" si="2"/>
        <v>0.167711812419058</v>
      </c>
    </row>
    <row r="16" spans="1:10" ht="18" customHeight="1">
      <c r="A16" s="79" t="s">
        <v>63</v>
      </c>
      <c r="B16" s="79">
        <f>'表3-1'!B11</f>
        <v>20445</v>
      </c>
      <c r="C16" s="170">
        <f>SUM(E16,F16,I16)</f>
        <v>8165</v>
      </c>
      <c r="D16" s="199">
        <f t="shared" si="0"/>
        <v>0.39936414771337736</v>
      </c>
      <c r="E16" s="29">
        <f>'表3-1'!E11</f>
        <v>1527</v>
      </c>
      <c r="F16" s="35">
        <f>'表3-1'!F11</f>
        <v>3408</v>
      </c>
      <c r="G16" s="207">
        <f>E16+F16</f>
        <v>4935</v>
      </c>
      <c r="H16" s="199">
        <f t="shared" si="1"/>
        <v>0.2413793103448276</v>
      </c>
      <c r="I16" s="35">
        <f>'表3-1'!I11</f>
        <v>3230</v>
      </c>
      <c r="J16" s="199">
        <f t="shared" si="2"/>
        <v>0.15798483736854976</v>
      </c>
    </row>
    <row r="17" spans="1:10" ht="18" customHeight="1">
      <c r="A17" s="79" t="s">
        <v>8</v>
      </c>
      <c r="B17" s="87">
        <f>'表3-1'!B28</f>
        <v>1055</v>
      </c>
      <c r="C17" s="167">
        <f>G17+I17</f>
        <v>525</v>
      </c>
      <c r="D17" s="199">
        <f t="shared" si="0"/>
        <v>0.49763033175355448</v>
      </c>
      <c r="E17" s="86">
        <f>'表3-1'!E28</f>
        <v>120</v>
      </c>
      <c r="F17" s="83">
        <f>'表3-1'!F28</f>
        <v>183</v>
      </c>
      <c r="G17" s="207">
        <f>E17+F17</f>
        <v>303</v>
      </c>
      <c r="H17" s="199">
        <f t="shared" si="1"/>
        <v>0.28720379146919434</v>
      </c>
      <c r="I17" s="83">
        <f>'表3-1'!I28</f>
        <v>222</v>
      </c>
      <c r="J17" s="199">
        <f t="shared" si="2"/>
        <v>0.2104265402843602</v>
      </c>
    </row>
    <row r="18" spans="1:10" ht="18" customHeight="1">
      <c r="A18" s="19" t="s">
        <v>2</v>
      </c>
      <c r="B18" s="20">
        <f>'表3-1'!B29</f>
        <v>5403</v>
      </c>
      <c r="C18" s="169">
        <f>G18+I18</f>
        <v>2175</v>
      </c>
      <c r="D18" s="154">
        <f t="shared" si="0"/>
        <v>0.40255413659078287</v>
      </c>
      <c r="E18" s="30">
        <f>'表3-1'!E29</f>
        <v>430</v>
      </c>
      <c r="F18" s="36">
        <f>'表3-1'!F29</f>
        <v>746</v>
      </c>
      <c r="G18" s="208">
        <f>E18+F18</f>
        <v>1176</v>
      </c>
      <c r="H18" s="154">
        <f t="shared" si="1"/>
        <v>0.21765685730149917</v>
      </c>
      <c r="I18" s="36">
        <f>'表3-1'!I29</f>
        <v>999</v>
      </c>
      <c r="J18" s="155">
        <f t="shared" si="2"/>
        <v>0.18489727928928373</v>
      </c>
    </row>
    <row r="19" spans="1:10" ht="18" customHeight="1">
      <c r="A19" s="23" t="s">
        <v>85</v>
      </c>
      <c r="B19" s="162">
        <f>'表3-1'!B30</f>
        <v>2439</v>
      </c>
      <c r="C19" s="173">
        <f>G19+I19</f>
        <v>1223</v>
      </c>
      <c r="D19" s="154">
        <f t="shared" si="0"/>
        <v>0.50143501435014348</v>
      </c>
      <c r="E19" s="98">
        <f>'表3-1'!E30</f>
        <v>286</v>
      </c>
      <c r="F19" s="37">
        <f>'表3-1'!F30</f>
        <v>467</v>
      </c>
      <c r="G19" s="209">
        <f>E19+F19</f>
        <v>753</v>
      </c>
      <c r="H19" s="177">
        <f t="shared" si="1"/>
        <v>0.30873308733087329</v>
      </c>
      <c r="I19" s="37">
        <f>'表3-1'!I30</f>
        <v>470</v>
      </c>
      <c r="J19" s="177">
        <f t="shared" si="2"/>
        <v>0.19270192701927019</v>
      </c>
    </row>
    <row r="20" spans="1:10" ht="18" customHeight="1">
      <c r="A20" s="16" t="s">
        <v>210</v>
      </c>
      <c r="B20" s="161">
        <f>SUM(B21:B27)</f>
        <v>168052</v>
      </c>
      <c r="C20" s="171">
        <f>SUM(C21:C27)</f>
        <v>62662</v>
      </c>
      <c r="D20" s="176">
        <f t="shared" si="0"/>
        <v>0.37287268226501319</v>
      </c>
      <c r="E20" s="180">
        <f>SUM(E21:E27)</f>
        <v>10621</v>
      </c>
      <c r="F20" s="185">
        <f>SUM(F21:F27)</f>
        <v>26243</v>
      </c>
      <c r="G20" s="191">
        <f>SUM(G21:G27)</f>
        <v>36864</v>
      </c>
      <c r="H20" s="194">
        <f t="shared" si="1"/>
        <v>0.21936067407707138</v>
      </c>
      <c r="I20" s="180">
        <f>SUM(I21:I27)</f>
        <v>25798</v>
      </c>
      <c r="J20" s="198">
        <f t="shared" si="2"/>
        <v>0.15351200818794183</v>
      </c>
    </row>
    <row r="21" spans="1:10" ht="18" customHeight="1">
      <c r="A21" s="18" t="s">
        <v>84</v>
      </c>
      <c r="B21" s="5">
        <f>'表3-1'!B10</f>
        <v>138340</v>
      </c>
      <c r="C21" s="54">
        <f>SUM(E21,F21,I21)</f>
        <v>49894</v>
      </c>
      <c r="D21" s="154">
        <f t="shared" si="0"/>
        <v>0.36066213676449327</v>
      </c>
      <c r="E21" s="85">
        <f>'表3-1'!E10</f>
        <v>8281</v>
      </c>
      <c r="F21" s="91">
        <f>'表3-1'!F10</f>
        <v>21453</v>
      </c>
      <c r="G21" s="210">
        <f t="shared" ref="G21:G27" si="3">E21+F21</f>
        <v>29734</v>
      </c>
      <c r="H21" s="195">
        <f t="shared" si="1"/>
        <v>0.21493422003758855</v>
      </c>
      <c r="I21" s="91">
        <f>'表3-1'!I10</f>
        <v>20160</v>
      </c>
      <c r="J21" s="153">
        <f t="shared" si="2"/>
        <v>0.14572791672690472</v>
      </c>
    </row>
    <row r="22" spans="1:10" ht="18" customHeight="1">
      <c r="A22" s="19" t="s">
        <v>71</v>
      </c>
      <c r="B22" s="19">
        <f>'表3-1'!B14</f>
        <v>9647</v>
      </c>
      <c r="C22" s="168">
        <f>SUM(E22,F22,I22)</f>
        <v>4351</v>
      </c>
      <c r="D22" s="154">
        <f t="shared" si="0"/>
        <v>0.45102104281123667</v>
      </c>
      <c r="E22" s="30">
        <f>'表3-1'!E14</f>
        <v>807</v>
      </c>
      <c r="F22" s="36">
        <f>'表3-1'!F14</f>
        <v>1433</v>
      </c>
      <c r="G22" s="208">
        <f t="shared" si="3"/>
        <v>2240</v>
      </c>
      <c r="H22" s="199">
        <f t="shared" si="1"/>
        <v>0.23219653778376698</v>
      </c>
      <c r="I22" s="36">
        <f>'表3-1'!I14</f>
        <v>2111</v>
      </c>
      <c r="J22" s="156">
        <f t="shared" si="2"/>
        <v>0.21882450502746967</v>
      </c>
    </row>
    <row r="23" spans="1:10" ht="18" customHeight="1">
      <c r="A23" s="19" t="s">
        <v>10</v>
      </c>
      <c r="B23" s="19">
        <f>'表3-1'!B18</f>
        <v>12652</v>
      </c>
      <c r="C23" s="168">
        <f>SUM(E23,F23,I23)</f>
        <v>4959</v>
      </c>
      <c r="D23" s="154">
        <f t="shared" si="0"/>
        <v>0.39195384128991462</v>
      </c>
      <c r="E23" s="30">
        <f>'表3-1'!E18</f>
        <v>914</v>
      </c>
      <c r="F23" s="36">
        <f>'表3-1'!F18</f>
        <v>1988</v>
      </c>
      <c r="G23" s="181">
        <f t="shared" si="3"/>
        <v>2902</v>
      </c>
      <c r="H23" s="154">
        <f t="shared" si="1"/>
        <v>0.22937085045842553</v>
      </c>
      <c r="I23" s="36">
        <f>'表3-1'!I18</f>
        <v>2057</v>
      </c>
      <c r="J23" s="154">
        <f t="shared" si="2"/>
        <v>0.16258299083148908</v>
      </c>
    </row>
    <row r="24" spans="1:10" ht="18" customHeight="1">
      <c r="A24" s="79" t="s">
        <v>208</v>
      </c>
      <c r="B24" s="201">
        <f>'表3-1'!B32</f>
        <v>3045</v>
      </c>
      <c r="C24" s="167">
        <f>G24+I24</f>
        <v>1672</v>
      </c>
      <c r="D24" s="199">
        <f t="shared" si="0"/>
        <v>0.54909688013136293</v>
      </c>
      <c r="E24" s="203">
        <f>'表3-1'!E32</f>
        <v>324</v>
      </c>
      <c r="F24" s="205">
        <f>'表3-1'!F32</f>
        <v>672</v>
      </c>
      <c r="G24" s="207">
        <f t="shared" si="3"/>
        <v>996</v>
      </c>
      <c r="H24" s="199">
        <f t="shared" si="1"/>
        <v>0.32709359605911331</v>
      </c>
      <c r="I24" s="205">
        <f>'表3-1'!I32</f>
        <v>676</v>
      </c>
      <c r="J24" s="199">
        <f t="shared" si="2"/>
        <v>0.22200328407224959</v>
      </c>
    </row>
    <row r="25" spans="1:10" ht="18" customHeight="1">
      <c r="A25" s="19" t="s">
        <v>80</v>
      </c>
      <c r="B25" s="20">
        <f>'表3-1'!B33</f>
        <v>2097</v>
      </c>
      <c r="C25" s="168">
        <f>G25+I25</f>
        <v>1032</v>
      </c>
      <c r="D25" s="154">
        <f t="shared" si="0"/>
        <v>0.49213161659513593</v>
      </c>
      <c r="E25" s="30">
        <f>'表3-1'!E33</f>
        <v>169</v>
      </c>
      <c r="F25" s="36">
        <f>'表3-1'!F33</f>
        <v>450</v>
      </c>
      <c r="G25" s="207">
        <f t="shared" si="3"/>
        <v>619</v>
      </c>
      <c r="H25" s="154">
        <f t="shared" si="1"/>
        <v>0.29518359561278018</v>
      </c>
      <c r="I25" s="36">
        <f>'表3-1'!I33</f>
        <v>413</v>
      </c>
      <c r="J25" s="155">
        <f t="shared" si="2"/>
        <v>0.19694802098235575</v>
      </c>
    </row>
    <row r="26" spans="1:10" ht="18" customHeight="1">
      <c r="A26" s="19" t="s">
        <v>35</v>
      </c>
      <c r="B26" s="20">
        <f>'表3-1'!B34</f>
        <v>1424</v>
      </c>
      <c r="C26" s="168">
        <f>G26+I26</f>
        <v>593</v>
      </c>
      <c r="D26" s="154">
        <f t="shared" si="0"/>
        <v>0.4164325842696629</v>
      </c>
      <c r="E26" s="30">
        <f>'表3-1'!E34</f>
        <v>103</v>
      </c>
      <c r="F26" s="36">
        <f>'表3-1'!F34</f>
        <v>196</v>
      </c>
      <c r="G26" s="207">
        <f t="shared" si="3"/>
        <v>299</v>
      </c>
      <c r="H26" s="154">
        <f t="shared" si="1"/>
        <v>0.20997191011235955</v>
      </c>
      <c r="I26" s="36">
        <f>'表3-1'!I34</f>
        <v>294</v>
      </c>
      <c r="J26" s="154">
        <f t="shared" si="2"/>
        <v>0.20646067415730338</v>
      </c>
    </row>
    <row r="27" spans="1:10" ht="18" customHeight="1">
      <c r="A27" s="23" t="s">
        <v>82</v>
      </c>
      <c r="B27" s="162">
        <f>'表3-1'!B35</f>
        <v>847</v>
      </c>
      <c r="C27" s="170">
        <f>G27+I27</f>
        <v>161</v>
      </c>
      <c r="D27" s="154">
        <f t="shared" si="0"/>
        <v>0.19008264462809918</v>
      </c>
      <c r="E27" s="98">
        <f>'表3-1'!E35</f>
        <v>23</v>
      </c>
      <c r="F27" s="37">
        <f>'表3-1'!F35</f>
        <v>51</v>
      </c>
      <c r="G27" s="207">
        <f t="shared" si="3"/>
        <v>74</v>
      </c>
      <c r="H27" s="177">
        <f t="shared" si="1"/>
        <v>8.7367178276269192E-2</v>
      </c>
      <c r="I27" s="37">
        <f>'表3-1'!I35</f>
        <v>87</v>
      </c>
      <c r="J27" s="199">
        <f t="shared" si="2"/>
        <v>0.10271546635182999</v>
      </c>
    </row>
    <row r="28" spans="1:10" ht="24" customHeight="1">
      <c r="A28" s="80" t="s">
        <v>9</v>
      </c>
      <c r="B28" s="161">
        <f>SUM(B29:B30)</f>
        <v>37046</v>
      </c>
      <c r="C28" s="180">
        <f>SUM(C29:C30)</f>
        <v>13306</v>
      </c>
      <c r="D28" s="176">
        <f t="shared" si="0"/>
        <v>0.35917507963072937</v>
      </c>
      <c r="E28" s="180">
        <f>SUM(E29:E30)</f>
        <v>2550</v>
      </c>
      <c r="F28" s="185">
        <f>SUM(F29:F30)</f>
        <v>4938</v>
      </c>
      <c r="G28" s="185">
        <f>SUM(G29:G30)</f>
        <v>7488</v>
      </c>
      <c r="H28" s="194">
        <f t="shared" si="1"/>
        <v>0.20212708524537062</v>
      </c>
      <c r="I28" s="180">
        <f>SUM(I29:I30)</f>
        <v>5818</v>
      </c>
      <c r="J28" s="198">
        <f t="shared" si="2"/>
        <v>0.15704799438535874</v>
      </c>
    </row>
    <row r="29" spans="1:10" ht="18" customHeight="1">
      <c r="A29" s="79" t="s">
        <v>74</v>
      </c>
      <c r="B29" s="79">
        <f>'表3-1'!B17</f>
        <v>28398</v>
      </c>
      <c r="C29" s="170">
        <f>SUM(E29,F29,I29)</f>
        <v>10509</v>
      </c>
      <c r="D29" s="199">
        <f t="shared" si="0"/>
        <v>0.37006127192055777</v>
      </c>
      <c r="E29" s="29">
        <f>'表3-1'!E17</f>
        <v>2026</v>
      </c>
      <c r="F29" s="35">
        <f>'表3-1'!F17</f>
        <v>3969</v>
      </c>
      <c r="G29" s="207">
        <f>E29+F29</f>
        <v>5995</v>
      </c>
      <c r="H29" s="199">
        <f t="shared" si="1"/>
        <v>0.21110641594478485</v>
      </c>
      <c r="I29" s="35">
        <f>'表3-1'!I17</f>
        <v>4514</v>
      </c>
      <c r="J29" s="155">
        <f t="shared" si="2"/>
        <v>0.15895485597577294</v>
      </c>
    </row>
    <row r="30" spans="1:10" ht="18" customHeight="1">
      <c r="A30" s="23" t="s">
        <v>79</v>
      </c>
      <c r="B30" s="23">
        <f>'表3-1'!B21</f>
        <v>8648</v>
      </c>
      <c r="C30" s="173">
        <f>SUM(E30,F30,I30)</f>
        <v>2797</v>
      </c>
      <c r="D30" s="177">
        <f t="shared" si="0"/>
        <v>0.32342738205365401</v>
      </c>
      <c r="E30" s="98">
        <f>'表3-1'!E21</f>
        <v>524</v>
      </c>
      <c r="F30" s="37">
        <f>'表3-1'!F21</f>
        <v>969</v>
      </c>
      <c r="G30" s="209">
        <f>E30+F30</f>
        <v>1493</v>
      </c>
      <c r="H30" s="177">
        <f t="shared" si="1"/>
        <v>0.17264107308048104</v>
      </c>
      <c r="I30" s="37">
        <f>'表3-1'!I21</f>
        <v>1304</v>
      </c>
      <c r="J30" s="177">
        <f t="shared" si="2"/>
        <v>0.15078630897317299</v>
      </c>
    </row>
    <row r="31" spans="1:10" ht="18" customHeight="1">
      <c r="A31" s="17" t="s">
        <v>213</v>
      </c>
      <c r="B31" s="163">
        <f>SUM(B32:B34)</f>
        <v>43022</v>
      </c>
      <c r="C31" s="180">
        <f>SUM(C32:C34)</f>
        <v>17515</v>
      </c>
      <c r="D31" s="176">
        <f t="shared" si="0"/>
        <v>0.40711728882897125</v>
      </c>
      <c r="E31" s="180">
        <f>SUM(E32:E34)</f>
        <v>3517</v>
      </c>
      <c r="F31" s="185">
        <f>SUM(F32:F34)</f>
        <v>6755</v>
      </c>
      <c r="G31" s="185">
        <f>SUM(G32:G34)</f>
        <v>10272</v>
      </c>
      <c r="H31" s="194">
        <f t="shared" si="1"/>
        <v>0.23876156385105296</v>
      </c>
      <c r="I31" s="180">
        <f>SUM(I32:I34)</f>
        <v>7243</v>
      </c>
      <c r="J31" s="198">
        <f t="shared" si="2"/>
        <v>0.16835572497791829</v>
      </c>
    </row>
    <row r="32" spans="1:10" ht="18" customHeight="1">
      <c r="A32" s="79" t="s">
        <v>95</v>
      </c>
      <c r="B32" s="79">
        <f>'表3-1'!B19</f>
        <v>28238</v>
      </c>
      <c r="C32" s="170">
        <f>SUM(E32,F32,I32)</f>
        <v>11066</v>
      </c>
      <c r="D32" s="199">
        <f t="shared" si="0"/>
        <v>0.39188327785253912</v>
      </c>
      <c r="E32" s="29">
        <f>'表3-1'!E19</f>
        <v>2185</v>
      </c>
      <c r="F32" s="35">
        <f>'表3-1'!F19</f>
        <v>4292</v>
      </c>
      <c r="G32" s="210">
        <f>E32+F32</f>
        <v>6477</v>
      </c>
      <c r="H32" s="199">
        <f t="shared" si="1"/>
        <v>0.22937176853884836</v>
      </c>
      <c r="I32" s="35">
        <f>'表3-1'!I19</f>
        <v>4589</v>
      </c>
      <c r="J32" s="155">
        <f t="shared" si="2"/>
        <v>0.16251150931369077</v>
      </c>
    </row>
    <row r="33" spans="1:14" ht="18" customHeight="1">
      <c r="A33" s="19" t="s">
        <v>87</v>
      </c>
      <c r="B33" s="20">
        <f>'表3-1'!B22</f>
        <v>8818</v>
      </c>
      <c r="C33" s="168">
        <f>SUM(E33,F33,I33)</f>
        <v>4203</v>
      </c>
      <c r="D33" s="154">
        <f t="shared" si="0"/>
        <v>0.47663869358131095</v>
      </c>
      <c r="E33" s="30">
        <f>'表3-1'!E22</f>
        <v>867</v>
      </c>
      <c r="F33" s="36">
        <f>'表3-1'!F22</f>
        <v>1730</v>
      </c>
      <c r="G33" s="181">
        <f>E33+F33</f>
        <v>2597</v>
      </c>
      <c r="H33" s="154">
        <f t="shared" si="1"/>
        <v>0.294511227035609</v>
      </c>
      <c r="I33" s="36">
        <f>'表3-1'!I22</f>
        <v>1606</v>
      </c>
      <c r="J33" s="154">
        <f t="shared" si="2"/>
        <v>0.18212746654570197</v>
      </c>
    </row>
    <row r="34" spans="1:14" ht="18" customHeight="1">
      <c r="A34" s="21" t="s">
        <v>83</v>
      </c>
      <c r="B34" s="5">
        <f>'表3-1'!B37</f>
        <v>5966</v>
      </c>
      <c r="C34" s="170">
        <f>G34+I34</f>
        <v>2246</v>
      </c>
      <c r="D34" s="199">
        <f t="shared" si="0"/>
        <v>0.37646664431780086</v>
      </c>
      <c r="E34" s="202">
        <f>'表3-1'!E37</f>
        <v>465</v>
      </c>
      <c r="F34" s="88">
        <f>'表3-1'!F37</f>
        <v>733</v>
      </c>
      <c r="G34" s="207">
        <f>E34+F34</f>
        <v>1198</v>
      </c>
      <c r="H34" s="211">
        <f t="shared" si="1"/>
        <v>0.20080455916862219</v>
      </c>
      <c r="I34" s="98">
        <f>'表3-1'!I37</f>
        <v>1048</v>
      </c>
      <c r="J34" s="199">
        <f t="shared" si="2"/>
        <v>0.17566208514917869</v>
      </c>
    </row>
    <row r="35" spans="1:14" ht="18" customHeight="1">
      <c r="A35" s="17" t="s">
        <v>212</v>
      </c>
      <c r="B35" s="161">
        <f>SUM(B36)</f>
        <v>30379</v>
      </c>
      <c r="C35" s="27">
        <f>SUM(C36)</f>
        <v>11369</v>
      </c>
      <c r="D35" s="176">
        <f t="shared" si="0"/>
        <v>0.3742387833700912</v>
      </c>
      <c r="E35" s="180">
        <f>SUM(E36)</f>
        <v>2224</v>
      </c>
      <c r="F35" s="185">
        <f>SUM(F36)</f>
        <v>3949</v>
      </c>
      <c r="G35" s="185">
        <f>SUM(G36)</f>
        <v>6173</v>
      </c>
      <c r="H35" s="194">
        <f t="shared" si="1"/>
        <v>0.20319957865630864</v>
      </c>
      <c r="I35" s="180">
        <f>SUM(I36)</f>
        <v>5196</v>
      </c>
      <c r="J35" s="198">
        <f t="shared" si="2"/>
        <v>0.17103920471378253</v>
      </c>
    </row>
    <row r="36" spans="1:14" ht="18" customHeight="1">
      <c r="A36" s="22" t="s">
        <v>4</v>
      </c>
      <c r="B36" s="79">
        <f>'表3-1'!B12</f>
        <v>30379</v>
      </c>
      <c r="C36" s="170">
        <f>SUM(E36,F36,I36)</f>
        <v>11369</v>
      </c>
      <c r="D36" s="199">
        <f t="shared" si="0"/>
        <v>0.3742387833700912</v>
      </c>
      <c r="E36" s="87">
        <f>'表3-1'!E12</f>
        <v>2224</v>
      </c>
      <c r="F36" s="40">
        <f>'表3-1'!F12</f>
        <v>3949</v>
      </c>
      <c r="G36" s="208">
        <f>E36+F36</f>
        <v>6173</v>
      </c>
      <c r="H36" s="199">
        <f t="shared" si="1"/>
        <v>0.20319957865630864</v>
      </c>
      <c r="I36" s="40">
        <f>'表3-1'!I12</f>
        <v>5196</v>
      </c>
      <c r="J36" s="155">
        <f t="shared" si="2"/>
        <v>0.17103920471378253</v>
      </c>
    </row>
    <row r="37" spans="1:14" ht="18" customHeight="1">
      <c r="A37" s="200" t="s">
        <v>211</v>
      </c>
      <c r="B37" s="161">
        <f>SUM(B38:B40)</f>
        <v>21610</v>
      </c>
      <c r="C37" s="180">
        <f>SUM(C38:C40)</f>
        <v>7942</v>
      </c>
      <c r="D37" s="176">
        <f t="shared" si="0"/>
        <v>0.36751503933364182</v>
      </c>
      <c r="E37" s="27">
        <f>SUM(E38:E40)</f>
        <v>1781</v>
      </c>
      <c r="F37" s="28">
        <f>SUM(F38:F40)</f>
        <v>2729</v>
      </c>
      <c r="G37" s="28">
        <f>SUM(G38:G40)</f>
        <v>4510</v>
      </c>
      <c r="H37" s="194">
        <f t="shared" si="1"/>
        <v>0.20869967607589079</v>
      </c>
      <c r="I37" s="27">
        <f>SUM(I38:I40)</f>
        <v>3432</v>
      </c>
      <c r="J37" s="198">
        <f t="shared" si="2"/>
        <v>0.15881536325775103</v>
      </c>
    </row>
    <row r="38" spans="1:14" ht="18" customHeight="1">
      <c r="A38" s="79" t="s">
        <v>72</v>
      </c>
      <c r="B38" s="79">
        <f>'表3-1'!B15</f>
        <v>16188</v>
      </c>
      <c r="C38" s="170">
        <f>SUM(E38,F38,I38)</f>
        <v>6318</v>
      </c>
      <c r="D38" s="199">
        <f t="shared" si="0"/>
        <v>0.39028910303928838</v>
      </c>
      <c r="E38" s="29">
        <f>'表3-1'!E15</f>
        <v>1403</v>
      </c>
      <c r="F38" s="35">
        <f>'表3-1'!F15</f>
        <v>2300</v>
      </c>
      <c r="G38" s="207">
        <f>E38+F38</f>
        <v>3703</v>
      </c>
      <c r="H38" s="199">
        <f t="shared" si="1"/>
        <v>0.22874969112923152</v>
      </c>
      <c r="I38" s="35">
        <f>'表3-1'!I15</f>
        <v>2615</v>
      </c>
      <c r="J38" s="199">
        <f t="shared" si="2"/>
        <v>0.16153941191005683</v>
      </c>
    </row>
    <row r="39" spans="1:14" ht="18" customHeight="1">
      <c r="A39" s="79" t="s">
        <v>48</v>
      </c>
      <c r="B39" s="87">
        <f>'表3-1'!B39</f>
        <v>4321</v>
      </c>
      <c r="C39" s="170">
        <f>G39+I39</f>
        <v>1354</v>
      </c>
      <c r="D39" s="199">
        <f t="shared" si="0"/>
        <v>0.31335339041888449</v>
      </c>
      <c r="E39" s="86">
        <f>'表3-1'!E39</f>
        <v>325</v>
      </c>
      <c r="F39" s="83">
        <f>'表3-1'!F39</f>
        <v>357</v>
      </c>
      <c r="G39" s="207">
        <f>E39+F39</f>
        <v>682</v>
      </c>
      <c r="H39" s="199">
        <f t="shared" si="1"/>
        <v>0.15783383476047211</v>
      </c>
      <c r="I39" s="83">
        <f>'表3-1'!I39</f>
        <v>672</v>
      </c>
      <c r="J39" s="199">
        <f t="shared" si="2"/>
        <v>0.15551955565841241</v>
      </c>
    </row>
    <row r="40" spans="1:14" ht="18" customHeight="1">
      <c r="A40" s="23" t="s">
        <v>96</v>
      </c>
      <c r="B40" s="162">
        <f>'表3-1'!B40</f>
        <v>1101</v>
      </c>
      <c r="C40" s="173">
        <f>G40+I40</f>
        <v>270</v>
      </c>
      <c r="D40" s="177">
        <f t="shared" si="0"/>
        <v>0.24523160762942781</v>
      </c>
      <c r="E40" s="98">
        <f>'表3-1'!E40</f>
        <v>53</v>
      </c>
      <c r="F40" s="37">
        <f>'表3-1'!F40</f>
        <v>72</v>
      </c>
      <c r="G40" s="209">
        <f>E40+F40</f>
        <v>125</v>
      </c>
      <c r="H40" s="177">
        <f t="shared" si="1"/>
        <v>0.11353315168029064</v>
      </c>
      <c r="I40" s="37">
        <f>'表3-1'!I40</f>
        <v>145</v>
      </c>
      <c r="J40" s="177">
        <f t="shared" si="2"/>
        <v>0.13169845594913715</v>
      </c>
    </row>
    <row r="41" spans="1:14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N41" s="2"/>
    </row>
    <row r="42" spans="1:14" ht="18" customHeight="1">
      <c r="A42" s="250" t="s">
        <v>312</v>
      </c>
      <c r="B42" s="41"/>
      <c r="C42" s="41"/>
      <c r="D42" s="41"/>
      <c r="E42" s="2"/>
      <c r="F42" s="2"/>
      <c r="G42" s="2"/>
      <c r="H42" s="2"/>
      <c r="I42" s="2"/>
      <c r="J42" s="2"/>
      <c r="K42" s="2"/>
      <c r="N42" s="2"/>
    </row>
    <row r="43" spans="1:14" ht="18" customHeight="1">
      <c r="A43" s="2" t="s">
        <v>261</v>
      </c>
      <c r="B43" s="2"/>
      <c r="C43" s="2"/>
      <c r="D43" s="2"/>
      <c r="E43" s="2"/>
      <c r="F43" s="2"/>
      <c r="G43" s="2"/>
      <c r="H43" s="2"/>
      <c r="I43" s="2"/>
      <c r="J43" s="2"/>
      <c r="K43" s="2"/>
      <c r="N43" s="2"/>
    </row>
    <row r="44" spans="1:14" ht="18" customHeight="1">
      <c r="F44" s="2"/>
      <c r="G44" s="2"/>
      <c r="H44" s="2"/>
      <c r="I44" s="2"/>
      <c r="J44" s="2"/>
      <c r="K44" s="2"/>
      <c r="N44" s="2"/>
    </row>
    <row r="45" spans="1:1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N45" s="2"/>
    </row>
    <row r="46" spans="1:1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13"/>
      <c r="M46" s="213"/>
      <c r="N46" s="2"/>
    </row>
    <row r="48" spans="1:14">
      <c r="A48" s="2"/>
      <c r="B48" s="2"/>
    </row>
  </sheetData>
  <mergeCells count="6">
    <mergeCell ref="A1:J1"/>
    <mergeCell ref="E4:H4"/>
    <mergeCell ref="I4:J4"/>
    <mergeCell ref="A3:A6"/>
    <mergeCell ref="C3:D4"/>
    <mergeCell ref="B4:B5"/>
  </mergeCells>
  <phoneticPr fontId="52"/>
  <printOptions horizontalCentered="1" verticalCentered="1"/>
  <pageMargins left="0.78740157480314965" right="0.27559055118110237" top="0.31496062992125984" bottom="0.31496062992125984" header="0.39370078740157483" footer="0.51181102362204722"/>
  <pageSetup paperSize="9" pageOrder="overThenDown" orientation="portrait" r:id="rId1"/>
  <headerFooter alignWithMargins="0">
    <oddHeader>&amp;L表3－2</oddHeader>
    <oddFooter>&amp;C８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11</vt:i4>
      </vt:variant>
    </vt:vector>
  </HeadingPairs>
  <TitlesOfParts>
    <vt:vector size="26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  <vt:lpstr>'表1-1'!Print_Area</vt:lpstr>
      <vt:lpstr>'表1-2'!Print_Area</vt:lpstr>
      <vt:lpstr>'表1-3'!Print_Area</vt:lpstr>
      <vt:lpstr>'表1-4'!Print_Area</vt:lpstr>
      <vt:lpstr>'表2-1'!Print_Area</vt:lpstr>
      <vt:lpstr>'表2-2'!Print_Area</vt:lpstr>
      <vt:lpstr>'表3-2'!Print_Area</vt:lpstr>
      <vt:lpstr>'表3-3'!Print_Area</vt:lpstr>
      <vt:lpstr>'表3-4'!Print_Area</vt:lpstr>
      <vt:lpstr>'表3-5'!Print_Area</vt:lpstr>
      <vt:lpstr>'表4-1'!Print_Area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由美子</dc:creator>
  <cp:lastModifiedBy>安田　豊寿</cp:lastModifiedBy>
  <cp:lastPrinted>2026-08-27T10:40:52Z</cp:lastPrinted>
  <dcterms:created xsi:type="dcterms:W3CDTF">1999-11-22T06:59:10Z</dcterms:created>
  <dcterms:modified xsi:type="dcterms:W3CDTF">2026-08-28T05:40:53Z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3.1.2.0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2023-08-29T00:27:21Z</vt:filetime>
  </property>
</Properties>
</file>