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7">'【要約表】'!$A$1:$Q$50</definedName>
    <definedName name="_xlnm.Print_Area" localSheetId="0">'Ｐ１'!$A$1:$FA$61</definedName>
    <definedName name="_xlnm.Print_Area" localSheetId="1">'Ｐ2'!$A$1:$L$60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'人口動態ランキングシート'!$A$1:$N$31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<sst xmlns="http://schemas.openxmlformats.org/spreadsheetml/2006/main" count="808" uniqueCount="441">
  <si>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</si>
  <si>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</si>
  <si>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</si>
  <si>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</si>
  <si>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</si>
  <si>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</si>
  <si>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</si>
  <si>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</si>
  <si>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</si>
  <si>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</si>
  <si>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</si>
  <si>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</si>
  <si>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</si>
  <si>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</si>
  <si>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</si>
  <si>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</si>
  <si>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</si>
  <si>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</si>
  <si>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</si>
  <si>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</si>
  <si>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</si>
  <si>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</si>
  <si>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</si>
  <si>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</si>
  <si>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</si>
  <si>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</si>
  <si>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</si>
  <si>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</si>
  <si>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</si>
  <si>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</si>
  <si>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</si>
  <si>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</si>
  <si>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</si>
  <si>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</si>
  <si>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</si>
  <si>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</si>
  <si>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</si>
  <si>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</si>
  <si>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</si>
  <si>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</si>
  <si>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</si>
  <si>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</si>
  <si>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</si>
  <si>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</si>
  <si>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</si>
  <si>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</si>
  <si>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</si>
  <si>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</si>
  <si>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</si>
  <si>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</si>
  <si>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</si>
  <si>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</si>
  <si>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</si>
  <si>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</si>
  <si>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</si>
  <si>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</si>
  <si>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</si>
  <si>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</si>
  <si>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</si>
  <si>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</si>
  <si>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</si>
  <si>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</si>
  <si>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</si>
  <si>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</si>
  <si>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</si>
  <si>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</si>
  <si>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</si>
  <si>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</si>
  <si>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</si>
  <si>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</si>
  <si>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</si>
  <si>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</si>
  <si>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</si>
  <si>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</si>
  <si>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</si>
  <si>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</si>
  <si>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</si>
  <si>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</si>
  <si>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</si>
  <si>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</si>
  <si>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</si>
  <si>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</si>
  <si>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</si>
  <si>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</si>
  <si>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</si>
  <si>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</si>
  <si>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</si>
  <si>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</si>
  <si>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</si>
  <si>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</si>
  <si>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</si>
  <si>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</si>
  <si>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</si>
  <si>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</si>
  <si>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</si>
  <si>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</si>
  <si>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</si>
  <si>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</si>
  <si>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</si>
  <si>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</si>
  <si>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</si>
  <si>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</si>
  <si>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</si>
  <si>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</si>
  <si>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</si>
  <si>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</si>
  <si>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</si>
  <si>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</si>
  <si>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</si>
  <si>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</si>
  <si>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</si>
  <si>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</si>
  <si>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</si>
  <si>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</si>
  <si>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</si>
  <si>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</si>
  <si>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</si>
  <si>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</si>
  <si>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</si>
  <si>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</si>
  <si>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</si>
  <si>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</si>
  <si>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</si>
  <si>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</si>
  <si>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</si>
  <si>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</si>
  <si>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</si>
  <si>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</si>
  <si>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</si>
  <si>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</si>
  <si>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</si>
  <si>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</si>
  <si>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</si>
  <si>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</si>
  <si>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</si>
  <si>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</si>
  <si>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</si>
  <si>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</si>
  <si>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</si>
  <si>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</si>
  <si>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</si>
  <si>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</si>
  <si>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</si>
  <si>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</si>
  <si>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</si>
  <si>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</si>
  <si>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</si>
  <si>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</si>
  <si>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</si>
  <si>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</si>
  <si>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</si>
  <si>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</si>
  <si>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</si>
  <si>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</si>
  <si>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</si>
  <si>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</si>
  <si>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</si>
  <si>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</si>
  <si>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</si>
  <si>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</si>
  <si>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</si>
  <si>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</si>
  <si>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</si>
  <si>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</si>
  <si>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</si>
  <si>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</si>
  <si>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</si>
  <si>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</si>
  <si>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</si>
  <si>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</si>
  <si>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</si>
  <si>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</si>
  <si>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</si>
  <si>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</si>
  <si>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</si>
  <si>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</si>
  <si>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</si>
  <si>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</si>
  <si>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</si>
  <si>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</si>
  <si>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</si>
  <si>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</si>
  <si>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</si>
  <si>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</si>
  <si>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</si>
  <si>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</si>
  <si>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</si>
  <si>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</si>
  <si>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</si>
  <si>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</si>
  <si>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</si>
  <si>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</si>
  <si>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</si>
  <si>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</si>
  <si>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</si>
  <si>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</si>
  <si>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</si>
  <si>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</si>
  <si>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</si>
  <si>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</si>
  <si>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</si>
  <si>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</si>
  <si>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</si>
  <si>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</si>
  <si>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</si>
  <si>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</si>
  <si>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</si>
  <si>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</si>
  <si>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</si>
  <si>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</si>
  <si>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</si>
  <si>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</si>
  <si>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</si>
  <si>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</si>
  <si>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</si>
  <si>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</si>
  <si>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</si>
  <si>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</si>
  <si>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</si>
  <si>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</si>
  <si>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</si>
  <si>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</si>
  <si>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</si>
  <si>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</si>
  <si>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</si>
  <si>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</si>
  <si>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</si>
  <si>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</si>
  <si>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</si>
  <si>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</si>
  <si>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</si>
  <si>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</si>
  <si>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</si>
  <si>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</si>
  <si>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</si>
  <si>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</si>
  <si>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</si>
  <si>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</si>
  <si>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</si>
  <si>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</si>
  <si>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</si>
  <si>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</si>
  <si>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</si>
  <si>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</si>
  <si>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</si>
  <si>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</si>
  <si>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</si>
  <si>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</si>
  <si>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</si>
  <si>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</si>
  <si>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</si>
  <si>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</si>
  <si>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</si>
  <si>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</si>
  <si>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</si>
  <si>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</si>
  <si>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</si>
  <si>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</si>
  <si>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</si>
  <si>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</si>
  <si>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</si>
  <si>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</si>
  <si>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</si>
  <si>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</si>
  <si>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</si>
  <si>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</si>
  <si>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</si>
  <si>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</si>
  <si>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</si>
  <si>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</si>
  <si>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</si>
  <si>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</si>
  <si>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</si>
  <si>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</si>
  <si>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</si>
  <si>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</si>
  <si>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</si>
  <si>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</si>
  <si>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</si>
  <si>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</si>
  <si>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</si>
  <si>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</si>
  <si>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</si>
  <si>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</si>
  <si>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</si>
  <si>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</si>
  <si>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</si>
  <si>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</si>
  <si>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</si>
  <si>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</si>
  <si>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</si>
  <si>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</si>
  <si>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</si>
  <si>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</si>
  <si>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</si>
  <si>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</si>
  <si>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</si>
  <si>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</si>
  <si>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</si>
  <si>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</si>
  <si>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</si>
  <si>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</si>
  <si>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</si>
  <si>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</si>
  <si>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</si>
  <si>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</si>
  <si>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</si>
  <si>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</si>
  <si>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</si>
  <si>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</si>
  <si>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</si>
  <si>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</si>
  <si>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</si>
  <si>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</si>
  <si>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</si>
  <si>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</si>
  <si>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</si>
  <si>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</si>
  <si>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</si>
  <si>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</si>
  <si>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</si>
  <si>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</si>
  <si>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</si>
  <si>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</si>
  <si>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</si>
  <si>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</si>
  <si>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</si>
  <si>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</si>
  <si>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</si>
  <si>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</si>
  <si>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</si>
  <si>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</si>
  <si>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</si>
  <si>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</si>
  <si>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</si>
  <si>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</si>
  <si>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</si>
  <si>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</si>
  <si>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</si>
  <si>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</si>
  <si>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</si>
  <si>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</si>
  <si>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</si>
  <si>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</si>
  <si>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</si>
  <si>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</si>
  <si>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</si>
  <si>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</si>
  <si>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</si>
  <si>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</si>
  <si>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</si>
  <si>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</si>
  <si>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</si>
  <si>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</si>
  <si>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</si>
  <si>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</si>
  <si>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</si>
  <si>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</si>
  <si>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</si>
  <si>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</si>
  <si>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</si>
  <si>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21/10～22/9</t>
  </si>
  <si>
    <t>21/10～22/9</t>
  </si>
  <si>
    <t>H20.10 ～ H21.9</t>
  </si>
  <si>
    <t>１０月</t>
  </si>
  <si>
    <t>H23（人口）</t>
  </si>
  <si>
    <t>秋田市</t>
  </si>
  <si>
    <t>大仙市</t>
  </si>
  <si>
    <t>横手市</t>
  </si>
  <si>
    <t>大館市</t>
  </si>
  <si>
    <t>潟上市</t>
  </si>
  <si>
    <t>１１月</t>
  </si>
  <si>
    <t>１１月</t>
  </si>
  <si>
    <t>【要約表】</t>
  </si>
  <si>
    <t>12.1</t>
  </si>
  <si>
    <t>１２月</t>
  </si>
  <si>
    <t>平成 ２３年</t>
  </si>
  <si>
    <t>１２月</t>
  </si>
  <si>
    <t>Ｈ２３．　１月</t>
  </si>
  <si>
    <t>１月</t>
  </si>
  <si>
    <t>能代市</t>
  </si>
  <si>
    <t>H23. 1.1</t>
  </si>
  <si>
    <t>2.1</t>
  </si>
  <si>
    <t>２月</t>
  </si>
  <si>
    <t>【要約表】市町村別人口と世帯</t>
  </si>
  <si>
    <t>【参考資料】平成２２年国勢調査人口集計速報値に基づく人口と世帯</t>
  </si>
  <si>
    <t>大仙市</t>
  </si>
  <si>
    <t>3.1</t>
  </si>
  <si>
    <t>３月</t>
  </si>
  <si>
    <t>大潟村</t>
  </si>
  <si>
    <t>4.1</t>
  </si>
  <si>
    <t>４月</t>
  </si>
  <si>
    <t>5.1</t>
  </si>
  <si>
    <t>５月</t>
  </si>
  <si>
    <t>男鹿市</t>
  </si>
  <si>
    <t>6.1</t>
  </si>
  <si>
    <t>６月</t>
  </si>
  <si>
    <t>北秋田市</t>
  </si>
  <si>
    <t>7.1</t>
  </si>
  <si>
    <t>７月</t>
  </si>
  <si>
    <t>　(単位：人）</t>
  </si>
  <si>
    <t xml:space="preserve">横 手 市 </t>
  </si>
  <si>
    <t>由利本荘市</t>
  </si>
  <si>
    <t xml:space="preserve">大  仙  市 </t>
  </si>
  <si>
    <t>8.1</t>
  </si>
  <si>
    <t>Ｈ２２．　９月</t>
  </si>
  <si>
    <t>８月</t>
  </si>
  <si>
    <t>H23人口(H22.10～H23.9)</t>
  </si>
  <si>
    <t>８月</t>
  </si>
  <si>
    <t>9.1</t>
  </si>
  <si>
    <t>10.1</t>
  </si>
  <si>
    <t>H21.10 ～ H22.9</t>
  </si>
  <si>
    <t>H22.10 ～ H23.9</t>
  </si>
  <si>
    <t>Ｈ２２．１０月</t>
  </si>
  <si>
    <t>９月</t>
  </si>
  <si>
    <t>22/10～23/9</t>
  </si>
  <si>
    <t>１０月</t>
  </si>
  <si>
    <t>平成23年10月1日</t>
  </si>
  <si>
    <t>７．平成２３年９月の人口動態状況</t>
  </si>
  <si>
    <t>H23(世帯)</t>
  </si>
  <si>
    <t>H24(世帯)</t>
  </si>
  <si>
    <t>H24（人口）</t>
  </si>
  <si>
    <t>９月</t>
  </si>
  <si>
    <t>人口増減　（H22.10～H23.9）</t>
  </si>
  <si>
    <t>H24人口(H23.10～)</t>
  </si>
  <si>
    <t>湯沢市</t>
  </si>
  <si>
    <t>八峰町</t>
  </si>
  <si>
    <t>潟上市</t>
  </si>
  <si>
    <t>大潟村、大館市</t>
  </si>
  <si>
    <t>秋田市、横手市、能代市等</t>
  </si>
  <si>
    <t>７．平成２３年９月の人口動態状況</t>
  </si>
  <si>
    <t>平成23年10月1日</t>
  </si>
  <si>
    <t>22市町村</t>
  </si>
  <si>
    <t>2市村</t>
  </si>
  <si>
    <t>国勢調査確定値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</si>
  <si>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</si>
  <si>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</si>
  <si>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</si>
  <si>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</si>
  <si>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</si>
  <si>
    <t>H22.10.1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</si>
</sst>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  <numFmt numFmtId="211" formatCode="0;&quot;▲ &quot;0;"/>
    <numFmt numFmtId="212" formatCode="0;&quot;△ &quot;0;"/>
    <numFmt numFmtId="213" formatCode="#;#;&quot;*****&quot;"/>
    <numFmt numFmtId="214" formatCode="0.E+00"/>
    <numFmt numFmtId="215" formatCode="#,##0.0;&quot;▲ &quot;#,##0.0"/>
  </numFmts>
  <fonts count="9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9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38" fontId="23" fillId="0" borderId="30" xfId="49" applyFont="1" applyBorder="1" applyAlignment="1">
      <alignment/>
    </xf>
    <xf numFmtId="49" fontId="23" fillId="0" borderId="31" xfId="49" applyNumberFormat="1" applyFont="1" applyBorder="1" applyAlignment="1">
      <alignment horizontal="center"/>
    </xf>
    <xf numFmtId="38" fontId="23" fillId="0" borderId="32" xfId="49" applyFont="1" applyBorder="1" applyAlignment="1">
      <alignment/>
    </xf>
    <xf numFmtId="38" fontId="23" fillId="0" borderId="31" xfId="49" applyFont="1" applyBorder="1" applyAlignment="1">
      <alignment/>
    </xf>
    <xf numFmtId="38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38" fontId="23" fillId="0" borderId="33" xfId="49" applyFont="1" applyBorder="1" applyAlignment="1">
      <alignment/>
    </xf>
    <xf numFmtId="49" fontId="23" fillId="0" borderId="34" xfId="49" applyNumberFormat="1" applyFont="1" applyBorder="1" applyAlignment="1">
      <alignment horizontal="center"/>
    </xf>
    <xf numFmtId="38" fontId="23" fillId="0" borderId="35" xfId="49" applyFont="1" applyBorder="1" applyAlignment="1">
      <alignment/>
    </xf>
    <xf numFmtId="38" fontId="23" fillId="0" borderId="34" xfId="49" applyFont="1" applyBorder="1" applyAlignment="1">
      <alignment/>
    </xf>
    <xf numFmtId="38" fontId="23" fillId="0" borderId="34" xfId="0" applyNumberFormat="1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39" xfId="0" applyNumberFormat="1" applyFont="1" applyBorder="1" applyAlignment="1">
      <alignment/>
    </xf>
    <xf numFmtId="38" fontId="23" fillId="0" borderId="39" xfId="49" applyFont="1" applyBorder="1" applyAlignment="1">
      <alignment/>
    </xf>
    <xf numFmtId="49" fontId="23" fillId="33" borderId="34" xfId="49" applyNumberFormat="1" applyFont="1" applyFill="1" applyBorder="1" applyAlignment="1">
      <alignment horizontal="center"/>
    </xf>
    <xf numFmtId="38" fontId="23" fillId="33" borderId="35" xfId="49" applyFont="1" applyFill="1" applyBorder="1" applyAlignment="1">
      <alignment/>
    </xf>
    <xf numFmtId="38" fontId="23" fillId="33" borderId="34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9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7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Protection="1">
      <alignment/>
      <protection/>
    </xf>
    <xf numFmtId="37" fontId="30" fillId="0" borderId="15" xfId="61" applyNumberFormat="1" applyFont="1" applyBorder="1" applyProtection="1">
      <alignment/>
      <protection/>
    </xf>
    <xf numFmtId="37" fontId="29" fillId="0" borderId="16" xfId="61" applyNumberFormat="1" applyFont="1" applyBorder="1" applyAlignment="1" applyProtection="1">
      <alignment/>
      <protection/>
    </xf>
    <xf numFmtId="37" fontId="30" fillId="0" borderId="17" xfId="61" applyNumberFormat="1" applyFont="1" applyBorder="1" applyProtection="1">
      <alignment/>
      <protection/>
    </xf>
    <xf numFmtId="37" fontId="30" fillId="33" borderId="17" xfId="61" applyNumberFormat="1" applyFont="1" applyFill="1" applyBorder="1" applyAlignment="1" applyProtection="1">
      <alignment horizontal="center"/>
      <protection/>
    </xf>
    <xf numFmtId="37" fontId="31" fillId="33" borderId="17" xfId="61" applyNumberFormat="1" applyFont="1" applyFill="1" applyBorder="1" applyProtection="1">
      <alignment/>
      <protection/>
    </xf>
    <xf numFmtId="37" fontId="31" fillId="33" borderId="17" xfId="61" applyNumberFormat="1" applyFont="1" applyFill="1" applyBorder="1" applyAlignment="1" applyProtection="1" quotePrefix="1">
      <alignment horizontal="right"/>
      <protection/>
    </xf>
    <xf numFmtId="37" fontId="30" fillId="0" borderId="15" xfId="61" applyNumberFormat="1" applyFont="1" applyBorder="1" applyAlignment="1" applyProtection="1">
      <alignment horizontal="center"/>
      <protection/>
    </xf>
    <xf numFmtId="37" fontId="31" fillId="0" borderId="18" xfId="61" applyNumberFormat="1" applyFont="1" applyBorder="1" applyProtection="1">
      <alignment/>
      <protection/>
    </xf>
    <xf numFmtId="37" fontId="31" fillId="0" borderId="16" xfId="61" applyNumberFormat="1" applyFont="1" applyBorder="1" applyProtection="1">
      <alignment/>
      <protection/>
    </xf>
    <xf numFmtId="37" fontId="29" fillId="0" borderId="11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Protection="1">
      <alignment/>
      <protection/>
    </xf>
    <xf numFmtId="37" fontId="33" fillId="0" borderId="16" xfId="61" applyNumberFormat="1" applyFont="1" applyBorder="1" applyProtection="1">
      <alignment/>
      <protection/>
    </xf>
    <xf numFmtId="37" fontId="33" fillId="0" borderId="17" xfId="61" applyNumberFormat="1" applyFont="1" applyBorder="1" applyProtection="1">
      <alignment/>
      <protection/>
    </xf>
    <xf numFmtId="37" fontId="30" fillId="0" borderId="0" xfId="61" applyNumberFormat="1" applyFont="1" applyProtection="1">
      <alignment/>
      <protection/>
    </xf>
    <xf numFmtId="0" fontId="29" fillId="0" borderId="11" xfId="62" applyFont="1" applyBorder="1" applyAlignment="1" applyProtection="1">
      <alignment horizontal="left"/>
      <protection/>
    </xf>
    <xf numFmtId="0" fontId="29" fillId="0" borderId="12" xfId="62" applyFont="1" applyBorder="1" applyAlignment="1" applyProtection="1">
      <alignment horizontal="left"/>
      <protection/>
    </xf>
    <xf numFmtId="0" fontId="29" fillId="0" borderId="11" xfId="62" applyFont="1" applyBorder="1" applyAlignment="1" applyProtection="1">
      <alignment horizontal="distributed"/>
      <protection/>
    </xf>
    <xf numFmtId="0" fontId="29" fillId="0" borderId="11" xfId="62" applyFont="1" applyBorder="1" applyAlignment="1" applyProtection="1">
      <alignment horizontal="centerContinuous"/>
      <protection/>
    </xf>
    <xf numFmtId="0" fontId="29" fillId="33" borderId="11" xfId="62" applyFont="1" applyFill="1" applyBorder="1" applyAlignment="1" applyProtection="1">
      <alignment horizontal="distributed"/>
      <protection/>
    </xf>
    <xf numFmtId="37" fontId="29" fillId="33" borderId="11" xfId="62" applyNumberFormat="1" applyFont="1" applyFill="1" applyBorder="1" applyProtection="1">
      <alignment/>
      <protection/>
    </xf>
    <xf numFmtId="0" fontId="29" fillId="33" borderId="17" xfId="62" applyFont="1" applyFill="1" applyBorder="1" applyAlignment="1" applyProtection="1">
      <alignment horizontal="distributed"/>
      <protection/>
    </xf>
    <xf numFmtId="0" fontId="29" fillId="0" borderId="10" xfId="62" applyFont="1" applyBorder="1" applyAlignment="1" applyProtection="1">
      <alignment horizontal="distributed"/>
      <protection/>
    </xf>
    <xf numFmtId="37" fontId="29" fillId="0" borderId="10" xfId="62" applyNumberFormat="1" applyFont="1" applyBorder="1" applyProtection="1">
      <alignment/>
      <protection/>
    </xf>
    <xf numFmtId="0" fontId="29" fillId="0" borderId="16" xfId="62" applyFont="1" applyBorder="1" applyAlignment="1" applyProtection="1">
      <alignment horizontal="distributed"/>
      <protection/>
    </xf>
    <xf numFmtId="37" fontId="29" fillId="0" borderId="11" xfId="62" applyNumberFormat="1" applyFont="1" applyBorder="1" applyProtection="1">
      <alignment/>
      <protection/>
    </xf>
    <xf numFmtId="37" fontId="29" fillId="0" borderId="17" xfId="62" applyNumberFormat="1" applyFont="1" applyBorder="1" applyProtection="1">
      <alignment/>
      <protection/>
    </xf>
    <xf numFmtId="0" fontId="29" fillId="0" borderId="17" xfId="62" applyFont="1" applyBorder="1" applyAlignment="1" applyProtection="1">
      <alignment horizontal="distributed"/>
      <protection/>
    </xf>
    <xf numFmtId="0" fontId="28" fillId="0" borderId="10" xfId="62" applyFont="1" applyBorder="1" applyProtection="1">
      <alignment/>
      <protection locked="0"/>
    </xf>
    <xf numFmtId="37" fontId="28" fillId="0" borderId="10" xfId="62" applyNumberFormat="1" applyFont="1" applyBorder="1" applyProtection="1">
      <alignment/>
      <protection locked="0"/>
    </xf>
    <xf numFmtId="0" fontId="28" fillId="0" borderId="10" xfId="62" applyFont="1" applyBorder="1" applyProtection="1">
      <alignment/>
      <protection/>
    </xf>
    <xf numFmtId="0" fontId="28" fillId="0" borderId="11" xfId="62" applyFont="1" applyBorder="1" applyProtection="1">
      <alignment/>
      <protection locked="0"/>
    </xf>
    <xf numFmtId="0" fontId="28" fillId="0" borderId="11" xfId="62" applyFont="1" applyBorder="1" applyProtection="1">
      <alignment/>
      <protection/>
    </xf>
    <xf numFmtId="0" fontId="29" fillId="33" borderId="42" xfId="62" applyFont="1" applyFill="1" applyBorder="1" applyAlignment="1" applyProtection="1">
      <alignment horizontal="distributed"/>
      <protection/>
    </xf>
    <xf numFmtId="37" fontId="29" fillId="33" borderId="42" xfId="62" applyNumberFormat="1" applyFont="1" applyFill="1" applyBorder="1" applyProtection="1">
      <alignment/>
      <protection/>
    </xf>
    <xf numFmtId="37" fontId="36" fillId="33" borderId="42" xfId="62" applyNumberFormat="1" applyFont="1" applyFill="1" applyBorder="1" applyProtection="1">
      <alignment/>
      <protection/>
    </xf>
    <xf numFmtId="0" fontId="29" fillId="33" borderId="27" xfId="62" applyFont="1" applyFill="1" applyBorder="1" applyAlignment="1" applyProtection="1">
      <alignment horizontal="distributed"/>
      <protection/>
    </xf>
    <xf numFmtId="0" fontId="29" fillId="0" borderId="40" xfId="62" applyFont="1" applyBorder="1" applyAlignment="1" applyProtection="1">
      <alignment horizontal="distributed"/>
      <protection/>
    </xf>
    <xf numFmtId="37" fontId="29" fillId="0" borderId="40" xfId="62" applyNumberFormat="1" applyFont="1" applyBorder="1" applyProtection="1">
      <alignment/>
      <protection/>
    </xf>
    <xf numFmtId="0" fontId="29" fillId="0" borderId="34" xfId="62" applyFont="1" applyBorder="1" applyAlignment="1" applyProtection="1">
      <alignment horizontal="distributed"/>
      <protection/>
    </xf>
    <xf numFmtId="37" fontId="29" fillId="33" borderId="42" xfId="62" applyNumberFormat="1" applyFont="1" applyFill="1" applyBorder="1" applyAlignment="1" applyProtection="1">
      <alignment horizontal="distributed"/>
      <protection/>
    </xf>
    <xf numFmtId="37" fontId="29" fillId="33" borderId="27" xfId="62" applyNumberFormat="1" applyFont="1" applyFill="1" applyBorder="1" applyAlignment="1" applyProtection="1">
      <alignment horizontal="distributed"/>
      <protection/>
    </xf>
    <xf numFmtId="37" fontId="29" fillId="0" borderId="10" xfId="62" applyNumberFormat="1" applyFont="1" applyBorder="1" applyAlignment="1" applyProtection="1">
      <alignment horizontal="distributed"/>
      <protection/>
    </xf>
    <xf numFmtId="37" fontId="29" fillId="0" borderId="16" xfId="62" applyNumberFormat="1" applyFont="1" applyBorder="1" applyAlignment="1" applyProtection="1">
      <alignment horizontal="distributed"/>
      <protection/>
    </xf>
    <xf numFmtId="37" fontId="29" fillId="0" borderId="11" xfId="62" applyNumberFormat="1" applyFont="1" applyBorder="1" applyAlignment="1" applyProtection="1">
      <alignment horizontal="distributed"/>
      <protection/>
    </xf>
    <xf numFmtId="37" fontId="29" fillId="0" borderId="17" xfId="62" applyNumberFormat="1" applyFont="1" applyBorder="1" applyAlignment="1" applyProtection="1">
      <alignment horizontal="distributed"/>
      <protection/>
    </xf>
    <xf numFmtId="37" fontId="29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9" fillId="0" borderId="15" xfId="62" applyFont="1" applyBorder="1" applyAlignment="1" applyProtection="1">
      <alignment horizontal="centerContinuous" shrinkToFit="1"/>
      <protection/>
    </xf>
    <xf numFmtId="0" fontId="29" fillId="0" borderId="17" xfId="62" applyFont="1" applyBorder="1" applyAlignment="1" applyProtection="1">
      <alignment horizontal="centerContinuous" shrinkToFit="1"/>
      <protection/>
    </xf>
    <xf numFmtId="0" fontId="29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4" fillId="0" borderId="11" xfId="62" applyFont="1" applyBorder="1" applyProtection="1">
      <alignment/>
      <protection locked="0"/>
    </xf>
    <xf numFmtId="37" fontId="30" fillId="0" borderId="0" xfId="61" applyNumberFormat="1" applyFont="1" applyBorder="1" applyAlignment="1" applyProtection="1">
      <alignment horizontal="center"/>
      <protection/>
    </xf>
    <xf numFmtId="37" fontId="31" fillId="0" borderId="0" xfId="61" applyNumberFormat="1" applyFont="1" applyBorder="1" applyProtection="1">
      <alignment/>
      <protection/>
    </xf>
    <xf numFmtId="3" fontId="23" fillId="0" borderId="34" xfId="0" applyNumberFormat="1" applyFont="1" applyBorder="1" applyAlignment="1">
      <alignment/>
    </xf>
    <xf numFmtId="37" fontId="29" fillId="33" borderId="38" xfId="62" applyNumberFormat="1" applyFont="1" applyFill="1" applyBorder="1" applyAlignment="1" applyProtection="1">
      <alignment horizontal="distributed"/>
      <protection/>
    </xf>
    <xf numFmtId="37" fontId="29" fillId="33" borderId="38" xfId="62" applyNumberFormat="1" applyFont="1" applyFill="1" applyBorder="1" applyProtection="1">
      <alignment/>
      <protection/>
    </xf>
    <xf numFmtId="37" fontId="36" fillId="33" borderId="38" xfId="62" applyNumberFormat="1" applyFont="1" applyFill="1" applyBorder="1" applyProtection="1">
      <alignment/>
      <protection/>
    </xf>
    <xf numFmtId="37" fontId="29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6" fillId="33" borderId="38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0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29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8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6" fillId="33" borderId="27" xfId="62" applyNumberFormat="1" applyFont="1" applyFill="1" applyBorder="1" applyProtection="1">
      <alignment/>
      <protection/>
    </xf>
    <xf numFmtId="0" fontId="28" fillId="0" borderId="40" xfId="62" applyFont="1" applyBorder="1" applyProtection="1">
      <alignment/>
      <protection locked="0"/>
    </xf>
    <xf numFmtId="37" fontId="36" fillId="0" borderId="40" xfId="62" applyNumberFormat="1" applyFont="1" applyBorder="1" applyProtection="1">
      <alignment/>
      <protection/>
    </xf>
    <xf numFmtId="37" fontId="28" fillId="0" borderId="0" xfId="61" applyNumberFormat="1" applyFont="1" applyAlignment="1" applyProtection="1">
      <alignment horizontal="left"/>
      <protection/>
    </xf>
    <xf numFmtId="37" fontId="28" fillId="0" borderId="0" xfId="61" applyNumberFormat="1" applyFont="1" applyAlignment="1" applyProtection="1">
      <alignment horizontal="centerContinuous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29" fillId="0" borderId="13" xfId="61" applyNumberFormat="1" applyFont="1" applyBorder="1" applyAlignment="1" applyProtection="1">
      <alignment horizontal="centerContinuous"/>
      <protection/>
    </xf>
    <xf numFmtId="37" fontId="29" fillId="0" borderId="13" xfId="61" applyNumberFormat="1" applyFont="1" applyBorder="1" applyProtection="1">
      <alignment/>
      <protection/>
    </xf>
    <xf numFmtId="37" fontId="29" fillId="0" borderId="14" xfId="61" applyNumberFormat="1" applyFont="1" applyBorder="1" applyAlignment="1" applyProtection="1">
      <alignment horizontal="centerContinuous"/>
      <protection/>
    </xf>
    <xf numFmtId="37" fontId="29" fillId="0" borderId="23" xfId="61" applyNumberFormat="1" applyFont="1" applyBorder="1" applyAlignment="1" applyProtection="1">
      <alignment horizontal="centerContinuous"/>
      <protection/>
    </xf>
    <xf numFmtId="37" fontId="29" fillId="0" borderId="0" xfId="61" applyNumberFormat="1" applyFont="1" applyBorder="1" applyProtection="1">
      <alignment/>
      <protection/>
    </xf>
    <xf numFmtId="37" fontId="29" fillId="0" borderId="0" xfId="61" applyNumberFormat="1" applyFont="1" applyBorder="1" applyAlignment="1" applyProtection="1">
      <alignment horizontal="centerContinuous"/>
      <protection/>
    </xf>
    <xf numFmtId="37" fontId="29" fillId="0" borderId="18" xfId="61" applyNumberFormat="1" applyFont="1" applyBorder="1" applyProtection="1">
      <alignment/>
      <protection/>
    </xf>
    <xf numFmtId="37" fontId="29" fillId="0" borderId="10" xfId="61" applyNumberFormat="1" applyFont="1" applyBorder="1" applyProtection="1">
      <alignment/>
      <protection/>
    </xf>
    <xf numFmtId="37" fontId="29" fillId="0" borderId="19" xfId="61" applyNumberFormat="1" applyFont="1" applyBorder="1" applyAlignment="1" applyProtection="1">
      <alignment horizontal="centerContinuous"/>
      <protection/>
    </xf>
    <xf numFmtId="37" fontId="29" fillId="0" borderId="24" xfId="61" applyNumberFormat="1" applyFont="1" applyBorder="1" applyAlignment="1" applyProtection="1">
      <alignment horizontal="centerContinuous"/>
      <protection/>
    </xf>
    <xf numFmtId="37" fontId="29" fillId="0" borderId="24" xfId="61" applyNumberFormat="1" applyFont="1" applyBorder="1" applyAlignment="1" applyProtection="1">
      <alignment horizontal="center"/>
      <protection/>
    </xf>
    <xf numFmtId="37" fontId="29" fillId="0" borderId="22" xfId="61" applyNumberFormat="1" applyFont="1" applyBorder="1" applyAlignment="1" applyProtection="1">
      <alignment horizontal="center"/>
      <protection/>
    </xf>
    <xf numFmtId="37" fontId="29" fillId="0" borderId="20" xfId="61" applyNumberFormat="1" applyFont="1" applyBorder="1" applyAlignment="1" applyProtection="1">
      <alignment horizontal="center"/>
      <protection/>
    </xf>
    <xf numFmtId="37" fontId="31" fillId="0" borderId="0" xfId="61" applyNumberFormat="1" applyFont="1" applyProtection="1">
      <alignment/>
      <protection/>
    </xf>
    <xf numFmtId="37" fontId="29" fillId="0" borderId="19" xfId="61" applyNumberFormat="1" applyFont="1" applyBorder="1" applyAlignment="1" applyProtection="1">
      <alignment horizontal="center"/>
      <protection/>
    </xf>
    <xf numFmtId="37" fontId="29" fillId="0" borderId="12" xfId="61" applyNumberFormat="1" applyFont="1" applyBorder="1" applyProtection="1">
      <alignment/>
      <protection/>
    </xf>
    <xf numFmtId="37" fontId="29" fillId="0" borderId="20" xfId="61" applyNumberFormat="1" applyFont="1" applyBorder="1" applyProtection="1">
      <alignment/>
      <protection/>
    </xf>
    <xf numFmtId="37" fontId="29" fillId="0" borderId="19" xfId="61" applyNumberFormat="1" applyFont="1" applyBorder="1" applyProtection="1">
      <alignment/>
      <protection/>
    </xf>
    <xf numFmtId="37" fontId="29" fillId="0" borderId="22" xfId="61" applyNumberFormat="1" applyFont="1" applyBorder="1" applyProtection="1">
      <alignment/>
      <protection/>
    </xf>
    <xf numFmtId="37" fontId="29" fillId="0" borderId="21" xfId="61" applyNumberFormat="1" applyFont="1" applyBorder="1" applyProtection="1">
      <alignment/>
      <protection/>
    </xf>
    <xf numFmtId="37" fontId="29" fillId="0" borderId="12" xfId="61" applyNumberFormat="1" applyFont="1" applyBorder="1" applyAlignment="1" applyProtection="1">
      <alignment horizontal="center"/>
      <protection/>
    </xf>
    <xf numFmtId="37" fontId="29" fillId="0" borderId="16" xfId="61" applyNumberFormat="1" applyFont="1" applyBorder="1" applyAlignment="1" applyProtection="1">
      <alignment horizontal="centerContinuous"/>
      <protection/>
    </xf>
    <xf numFmtId="37" fontId="29" fillId="0" borderId="10" xfId="61" applyNumberFormat="1" applyFont="1" applyBorder="1" applyAlignment="1" applyProtection="1">
      <alignment horizontal="centerContinuous"/>
      <protection/>
    </xf>
    <xf numFmtId="37" fontId="29" fillId="0" borderId="17" xfId="61" applyNumberFormat="1" applyFont="1" applyBorder="1" applyAlignment="1" applyProtection="1">
      <alignment horizontal="center"/>
      <protection/>
    </xf>
    <xf numFmtId="37" fontId="29" fillId="0" borderId="21" xfId="61" applyNumberFormat="1" applyFont="1" applyBorder="1" applyAlignment="1" applyProtection="1">
      <alignment horizontal="center"/>
      <protection/>
    </xf>
    <xf numFmtId="37" fontId="29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2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1" xfId="0" applyNumberFormat="1" applyBorder="1" applyAlignment="1">
      <alignment horizontal="right"/>
    </xf>
    <xf numFmtId="189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8" fillId="0" borderId="0" xfId="61" applyNumberFormat="1" applyFont="1" applyAlignment="1" applyProtection="1">
      <alignment/>
      <protection/>
    </xf>
    <xf numFmtId="37" fontId="29" fillId="0" borderId="24" xfId="61" applyNumberFormat="1" applyFont="1" applyFill="1" applyBorder="1" applyAlignment="1" applyProtection="1">
      <alignment horizontal="center"/>
      <protection/>
    </xf>
    <xf numFmtId="37" fontId="29" fillId="0" borderId="22" xfId="61" applyNumberFormat="1" applyFont="1" applyFill="1" applyBorder="1" applyAlignment="1" applyProtection="1">
      <alignment horizontal="center"/>
      <protection/>
    </xf>
    <xf numFmtId="37" fontId="32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8" fillId="0" borderId="0" xfId="61" applyNumberFormat="1" applyFont="1" applyProtection="1">
      <alignment/>
      <protection/>
    </xf>
    <xf numFmtId="37" fontId="30" fillId="0" borderId="16" xfId="61" applyNumberFormat="1" applyFont="1" applyBorder="1" applyAlignment="1" applyProtection="1">
      <alignment horizontal="center" shrinkToFit="1"/>
      <protection/>
    </xf>
    <xf numFmtId="37" fontId="47" fillId="0" borderId="17" xfId="61" applyNumberFormat="1" applyFont="1" applyBorder="1" applyProtection="1">
      <alignment/>
      <protection/>
    </xf>
    <xf numFmtId="37" fontId="47" fillId="0" borderId="74" xfId="61" applyNumberFormat="1" applyFont="1" applyBorder="1" applyProtection="1">
      <alignment/>
      <protection/>
    </xf>
    <xf numFmtId="0" fontId="46" fillId="0" borderId="22" xfId="61" applyNumberFormat="1" applyFont="1" applyBorder="1" applyAlignment="1" applyProtection="1">
      <alignment horizontal="center" vertical="center"/>
      <protection/>
    </xf>
    <xf numFmtId="37" fontId="47" fillId="0" borderId="24" xfId="61" applyNumberFormat="1" applyFont="1" applyBorder="1" applyProtection="1">
      <alignment/>
      <protection/>
    </xf>
    <xf numFmtId="37" fontId="47" fillId="0" borderId="75" xfId="61" applyNumberFormat="1" applyFont="1" applyBorder="1" applyProtection="1">
      <alignment/>
      <protection/>
    </xf>
    <xf numFmtId="0" fontId="46" fillId="0" borderId="76" xfId="61" applyNumberFormat="1" applyFont="1" applyBorder="1" applyAlignment="1" applyProtection="1">
      <alignment horizontal="center" vertical="center"/>
      <protection/>
    </xf>
    <xf numFmtId="37" fontId="47" fillId="0" borderId="77" xfId="61" applyNumberFormat="1" applyFont="1" applyBorder="1" applyProtection="1">
      <alignment/>
      <protection/>
    </xf>
    <xf numFmtId="37" fontId="47" fillId="0" borderId="78" xfId="61" applyNumberFormat="1" applyFont="1" applyBorder="1" applyProtection="1">
      <alignment/>
      <protection/>
    </xf>
    <xf numFmtId="0" fontId="46" fillId="0" borderId="17" xfId="61" applyNumberFormat="1" applyFont="1" applyBorder="1" applyAlignment="1" applyProtection="1">
      <alignment horizontal="center" vertical="center"/>
      <protection/>
    </xf>
    <xf numFmtId="0" fontId="46" fillId="0" borderId="24" xfId="61" applyNumberFormat="1" applyFont="1" applyBorder="1" applyAlignment="1" applyProtection="1">
      <alignment horizontal="center" vertical="center"/>
      <protection/>
    </xf>
    <xf numFmtId="0" fontId="46" fillId="0" borderId="24" xfId="61" applyNumberFormat="1" applyFont="1" applyFill="1" applyBorder="1" applyAlignment="1" applyProtection="1">
      <alignment horizontal="center" vertical="center"/>
      <protection/>
    </xf>
    <xf numFmtId="0" fontId="46" fillId="0" borderId="77" xfId="61" applyNumberFormat="1" applyFont="1" applyBorder="1" applyAlignment="1" applyProtection="1">
      <alignment horizontal="center" vertical="center"/>
      <protection/>
    </xf>
    <xf numFmtId="37" fontId="47" fillId="0" borderId="79" xfId="61" applyNumberFormat="1" applyFont="1" applyBorder="1" applyAlignment="1">
      <alignment horizontal="center" vertical="center"/>
      <protection/>
    </xf>
    <xf numFmtId="37" fontId="47" fillId="0" borderId="0" xfId="61" applyNumberFormat="1" applyFont="1" applyBorder="1" applyProtection="1">
      <alignment/>
      <protection/>
    </xf>
    <xf numFmtId="37" fontId="47" fillId="0" borderId="80" xfId="61" applyNumberFormat="1" applyFont="1" applyBorder="1" applyAlignment="1">
      <alignment horizontal="center" vertical="center"/>
      <protection/>
    </xf>
    <xf numFmtId="37" fontId="47" fillId="0" borderId="0" xfId="61" applyNumberFormat="1" applyFont="1">
      <alignment/>
      <protection/>
    </xf>
    <xf numFmtId="37" fontId="47" fillId="0" borderId="81" xfId="61" applyNumberFormat="1" applyFont="1" applyBorder="1" applyAlignment="1">
      <alignment horizontal="center" vertical="center"/>
      <protection/>
    </xf>
    <xf numFmtId="37" fontId="47" fillId="0" borderId="82" xfId="61" applyNumberFormat="1" applyFont="1" applyBorder="1" applyAlignment="1">
      <alignment horizontal="center" vertical="center"/>
      <protection/>
    </xf>
    <xf numFmtId="37" fontId="47" fillId="0" borderId="83" xfId="61" applyNumberFormat="1" applyFont="1" applyBorder="1" applyAlignment="1">
      <alignment horizontal="center" vertical="center"/>
      <protection/>
    </xf>
    <xf numFmtId="37" fontId="47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5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7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6" fillId="0" borderId="0" xfId="62" applyFont="1" applyProtection="1">
      <alignment/>
      <protection/>
    </xf>
    <xf numFmtId="0" fontId="29" fillId="0" borderId="12" xfId="62" applyFont="1" applyBorder="1" applyProtection="1">
      <alignment/>
      <protection/>
    </xf>
    <xf numFmtId="0" fontId="29" fillId="0" borderId="0" xfId="62" applyFont="1" applyProtection="1">
      <alignment/>
      <protection/>
    </xf>
    <xf numFmtId="0" fontId="29" fillId="0" borderId="10" xfId="62" applyFont="1" applyBorder="1" applyProtection="1">
      <alignment/>
      <protection/>
    </xf>
    <xf numFmtId="0" fontId="29" fillId="0" borderId="15" xfId="62" applyFont="1" applyBorder="1" applyProtection="1">
      <alignment/>
      <protection/>
    </xf>
    <xf numFmtId="37" fontId="29" fillId="0" borderId="0" xfId="62" applyNumberFormat="1" applyFont="1" applyProtection="1">
      <alignment/>
      <protection/>
    </xf>
    <xf numFmtId="0" fontId="36" fillId="33" borderId="38" xfId="62" applyFont="1" applyFill="1" applyBorder="1" applyAlignment="1" applyProtection="1">
      <alignment horizontal="distributed"/>
      <protection/>
    </xf>
    <xf numFmtId="0" fontId="36" fillId="33" borderId="29" xfId="62" applyFont="1" applyFill="1" applyBorder="1" applyAlignment="1" applyProtection="1">
      <alignment horizontal="distributed"/>
      <protection/>
    </xf>
    <xf numFmtId="0" fontId="36" fillId="0" borderId="10" xfId="62" applyFont="1" applyBorder="1" applyAlignment="1" applyProtection="1">
      <alignment horizontal="distributed"/>
      <protection/>
    </xf>
    <xf numFmtId="37" fontId="36" fillId="0" borderId="10" xfId="62" applyNumberFormat="1" applyFont="1" applyBorder="1" applyProtection="1">
      <alignment/>
      <protection/>
    </xf>
    <xf numFmtId="0" fontId="36" fillId="0" borderId="16" xfId="62" applyFont="1" applyBorder="1" applyAlignment="1" applyProtection="1">
      <alignment horizontal="distributed"/>
      <protection/>
    </xf>
    <xf numFmtId="0" fontId="40" fillId="0" borderId="0" xfId="62" applyFont="1" applyProtection="1">
      <alignment/>
      <protection/>
    </xf>
    <xf numFmtId="37" fontId="28" fillId="0" borderId="0" xfId="62" applyNumberFormat="1" applyFont="1" applyBorder="1" applyProtection="1">
      <alignment/>
      <protection/>
    </xf>
    <xf numFmtId="0" fontId="28" fillId="0" borderId="34" xfId="62" applyFont="1" applyBorder="1" applyProtection="1">
      <alignment/>
      <protection locked="0"/>
    </xf>
    <xf numFmtId="37" fontId="29" fillId="33" borderId="17" xfId="62" applyNumberFormat="1" applyFont="1" applyFill="1" applyBorder="1" applyProtection="1">
      <alignment/>
      <protection locked="0"/>
    </xf>
    <xf numFmtId="37" fontId="29" fillId="0" borderId="16" xfId="62" applyNumberFormat="1" applyFont="1" applyBorder="1" applyProtection="1">
      <alignment/>
      <protection locked="0"/>
    </xf>
    <xf numFmtId="37" fontId="29" fillId="0" borderId="17" xfId="62" applyNumberFormat="1" applyFont="1" applyBorder="1" applyProtection="1">
      <alignment/>
      <protection locked="0"/>
    </xf>
    <xf numFmtId="37" fontId="29" fillId="33" borderId="27" xfId="62" applyNumberFormat="1" applyFont="1" applyFill="1" applyBorder="1" applyProtection="1">
      <alignment/>
      <protection locked="0"/>
    </xf>
    <xf numFmtId="37" fontId="29" fillId="0" borderId="34" xfId="62" applyNumberFormat="1" applyFont="1" applyBorder="1" applyProtection="1">
      <alignment/>
      <protection locked="0"/>
    </xf>
    <xf numFmtId="37" fontId="36" fillId="33" borderId="29" xfId="62" applyNumberFormat="1" applyFont="1" applyFill="1" applyBorder="1" applyProtection="1">
      <alignment/>
      <protection locked="0"/>
    </xf>
    <xf numFmtId="37" fontId="36" fillId="0" borderId="16" xfId="62" applyNumberFormat="1" applyFont="1" applyBorder="1" applyProtection="1">
      <alignment/>
      <protection locked="0"/>
    </xf>
    <xf numFmtId="37" fontId="29" fillId="33" borderId="29" xfId="62" applyNumberFormat="1" applyFont="1" applyFill="1" applyBorder="1" applyProtection="1">
      <alignment/>
      <protection locked="0"/>
    </xf>
    <xf numFmtId="0" fontId="48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4" xfId="49" applyNumberFormat="1" applyFont="1" applyBorder="1" applyAlignment="1">
      <alignment/>
    </xf>
    <xf numFmtId="37" fontId="30" fillId="33" borderId="29" xfId="61" applyNumberFormat="1" applyFont="1" applyFill="1" applyBorder="1" applyAlignment="1" applyProtection="1">
      <alignment horizontal="center"/>
      <protection/>
    </xf>
    <xf numFmtId="37" fontId="31" fillId="33" borderId="29" xfId="61" applyNumberFormat="1" applyFont="1" applyFill="1" applyBorder="1" applyProtection="1">
      <alignment/>
      <protection/>
    </xf>
    <xf numFmtId="37" fontId="35" fillId="33" borderId="29" xfId="61" applyNumberFormat="1" applyFont="1" applyFill="1" applyBorder="1" applyProtection="1">
      <alignment/>
      <protection/>
    </xf>
    <xf numFmtId="37" fontId="30" fillId="0" borderId="85" xfId="61" applyNumberFormat="1" applyFont="1" applyBorder="1" applyAlignment="1" applyProtection="1">
      <alignment horizontal="center"/>
      <protection/>
    </xf>
    <xf numFmtId="37" fontId="31" fillId="0" borderId="85" xfId="61" applyNumberFormat="1" applyFont="1" applyBorder="1" applyProtection="1">
      <alignment/>
      <protection/>
    </xf>
    <xf numFmtId="37" fontId="31" fillId="0" borderId="34" xfId="61" applyNumberFormat="1" applyFont="1" applyBorder="1" applyProtection="1">
      <alignment/>
      <protection/>
    </xf>
    <xf numFmtId="37" fontId="31" fillId="0" borderId="86" xfId="61" applyNumberFormat="1" applyFont="1" applyBorder="1" applyProtection="1">
      <alignment/>
      <protection/>
    </xf>
    <xf numFmtId="37" fontId="33" fillId="0" borderId="85" xfId="61" applyNumberFormat="1" applyFont="1" applyBorder="1" applyProtection="1">
      <alignment/>
      <protection/>
    </xf>
    <xf numFmtId="37" fontId="30" fillId="0" borderId="85" xfId="61" applyNumberFormat="1" applyFont="1" applyBorder="1" applyAlignment="1" applyProtection="1">
      <alignment horizontal="center" shrinkToFit="1"/>
      <protection/>
    </xf>
    <xf numFmtId="37" fontId="30" fillId="0" borderId="85" xfId="61" applyNumberFormat="1" applyFont="1" applyFill="1" applyBorder="1" applyAlignment="1" applyProtection="1">
      <alignment horizontal="center"/>
      <protection/>
    </xf>
    <xf numFmtId="37" fontId="32" fillId="0" borderId="85" xfId="61" applyNumberFormat="1" applyFont="1" applyFill="1" applyBorder="1" applyProtection="1">
      <alignment/>
      <protection/>
    </xf>
    <xf numFmtId="37" fontId="30" fillId="0" borderId="34" xfId="61" applyNumberFormat="1" applyFont="1" applyBorder="1" applyAlignment="1" applyProtection="1">
      <alignment horizontal="center"/>
      <protection/>
    </xf>
    <xf numFmtId="37" fontId="32" fillId="0" borderId="34" xfId="61" applyNumberFormat="1" applyFont="1" applyBorder="1" applyProtection="1">
      <alignment/>
      <protection/>
    </xf>
    <xf numFmtId="0" fontId="46" fillId="0" borderId="22" xfId="61" applyNumberFormat="1" applyFont="1" applyFill="1" applyBorder="1" applyAlignment="1" applyProtection="1">
      <alignment horizontal="center" vertical="center"/>
      <protection/>
    </xf>
    <xf numFmtId="0" fontId="46" fillId="0" borderId="21" xfId="61" applyNumberFormat="1" applyFont="1" applyBorder="1" applyAlignment="1" applyProtection="1">
      <alignment horizontal="center" vertical="center"/>
      <protection/>
    </xf>
    <xf numFmtId="0" fontId="28" fillId="0" borderId="11" xfId="62" applyNumberFormat="1" applyFont="1" applyBorder="1" applyProtection="1">
      <alignment/>
      <protection locked="0"/>
    </xf>
    <xf numFmtId="189" fontId="0" fillId="35" borderId="64" xfId="0" applyNumberFormat="1" applyFill="1" applyBorder="1" applyAlignment="1">
      <alignment wrapText="1"/>
    </xf>
    <xf numFmtId="49" fontId="23" fillId="0" borderId="13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37" fontId="29" fillId="0" borderId="0" xfId="61" applyNumberFormat="1" applyFont="1" applyAlignment="1" applyProtection="1">
      <alignment horizontal="right"/>
      <protection/>
    </xf>
    <xf numFmtId="0" fontId="43" fillId="0" borderId="0" xfId="0" applyFont="1" applyAlignment="1">
      <alignment horizontal="centerContinuous" vertical="center"/>
    </xf>
    <xf numFmtId="189" fontId="0" fillId="9" borderId="65" xfId="0" applyNumberFormat="1" applyFill="1" applyBorder="1" applyAlignment="1">
      <alignment/>
    </xf>
    <xf numFmtId="189" fontId="0" fillId="9" borderId="66" xfId="0" applyNumberFormat="1" applyFill="1" applyBorder="1" applyAlignment="1">
      <alignment/>
    </xf>
    <xf numFmtId="189" fontId="0" fillId="9" borderId="68" xfId="0" applyNumberFormat="1" applyFill="1" applyBorder="1" applyAlignment="1">
      <alignment/>
    </xf>
    <xf numFmtId="189" fontId="0" fillId="9" borderId="69" xfId="0" applyNumberFormat="1" applyFill="1" applyBorder="1" applyAlignment="1">
      <alignment/>
    </xf>
    <xf numFmtId="189" fontId="0" fillId="9" borderId="71" xfId="0" applyNumberFormat="1" applyFill="1" applyBorder="1" applyAlignment="1">
      <alignment/>
    </xf>
    <xf numFmtId="189" fontId="0" fillId="9" borderId="72" xfId="0" applyNumberFormat="1" applyFill="1" applyBorder="1" applyAlignment="1">
      <alignment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2" fontId="4" fillId="0" borderId="2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8" fontId="4" fillId="0" borderId="15" xfId="49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37" fontId="14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/>
    </xf>
    <xf numFmtId="208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38" fontId="23" fillId="0" borderId="39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2" xfId="49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2" xfId="49" applyNumberFormat="1" applyFont="1" applyBorder="1" applyAlignment="1">
      <alignment horizontal="center" vertical="center"/>
    </xf>
    <xf numFmtId="38" fontId="23" fillId="0" borderId="87" xfId="49" applyFont="1" applyBorder="1" applyAlignment="1">
      <alignment horizontal="center" vertical="center"/>
    </xf>
    <xf numFmtId="183" fontId="23" fillId="0" borderId="88" xfId="49" applyNumberFormat="1" applyFont="1" applyBorder="1" applyAlignment="1">
      <alignment horizontal="center" vertical="center"/>
    </xf>
    <xf numFmtId="38" fontId="23" fillId="0" borderId="38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183" fontId="23" fillId="0" borderId="38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183" fontId="23" fillId="0" borderId="89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183" fontId="23" fillId="0" borderId="90" xfId="49" applyNumberFormat="1" applyFont="1" applyBorder="1" applyAlignment="1">
      <alignment horizontal="center" vertical="center"/>
    </xf>
    <xf numFmtId="183" fontId="23" fillId="0" borderId="35" xfId="49" applyNumberFormat="1" applyFont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35" xfId="49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9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38" fontId="23" fillId="33" borderId="38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2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90" xfId="49" applyFont="1" applyFill="1" applyBorder="1" applyAlignment="1">
      <alignment horizontal="center" vertical="center"/>
    </xf>
    <xf numFmtId="38" fontId="23" fillId="33" borderId="35" xfId="49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23" fillId="0" borderId="91" xfId="49" applyFont="1" applyBorder="1" applyAlignment="1">
      <alignment horizontal="center" vertical="center"/>
    </xf>
    <xf numFmtId="183" fontId="23" fillId="0" borderId="92" xfId="49" applyNumberFormat="1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183" fontId="23" fillId="0" borderId="93" xfId="49" applyNumberFormat="1" applyFont="1" applyBorder="1" applyAlignment="1">
      <alignment horizontal="center" vertical="center"/>
    </xf>
    <xf numFmtId="38" fontId="23" fillId="0" borderId="94" xfId="49" applyFont="1" applyBorder="1" applyAlignment="1">
      <alignment horizontal="center" vertical="center"/>
    </xf>
    <xf numFmtId="38" fontId="23" fillId="33" borderId="95" xfId="49" applyFont="1" applyFill="1" applyBorder="1" applyAlignment="1">
      <alignment horizontal="center" vertical="center"/>
    </xf>
    <xf numFmtId="38" fontId="23" fillId="33" borderId="96" xfId="49" applyFont="1" applyFill="1" applyBorder="1" applyAlignment="1">
      <alignment horizontal="center" vertical="center"/>
    </xf>
    <xf numFmtId="38" fontId="23" fillId="0" borderId="97" xfId="49" applyFont="1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6215472"/>
        <c:axId val="13286065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2465722"/>
        <c:axId val="2429451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At val="0"/>
        <c:auto val="0"/>
        <c:lblOffset val="100"/>
        <c:tickLblSkip val="11"/>
        <c:noMultiLvlLbl val="0"/>
      </c:catAx>
      <c:valAx>
        <c:axId val="13286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15472"/>
        <c:crossesAt val="1"/>
        <c:crossBetween val="between"/>
        <c:dispUnits/>
      </c:valAx>
      <c:catAx>
        <c:axId val="52465722"/>
        <c:scaling>
          <c:orientation val="minMax"/>
        </c:scaling>
        <c:axPos val="b"/>
        <c:delete val="1"/>
        <c:majorTickMark val="out"/>
        <c:minorTickMark val="none"/>
        <c:tickLblPos val="nextTo"/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572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1075.764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H24人口(H23.10～)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1075.058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865060"/>
        <c:axId val="62567813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  <c:pt idx="11">
                  <c:v>391.067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391.082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6239406"/>
        <c:axId val="3482806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At val="1055"/>
        <c:auto val="0"/>
        <c:lblOffset val="100"/>
        <c:tickLblSkip val="1"/>
        <c:noMultiLvlLbl val="0"/>
      </c:catAx>
      <c:valAx>
        <c:axId val="62567813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1"/>
        <c:crossBetween val="between"/>
        <c:dispUnits/>
      </c:valAx>
      <c:catAx>
        <c:axId val="26239406"/>
        <c:scaling>
          <c:orientation val="minMax"/>
        </c:scaling>
        <c:axPos val="b"/>
        <c:delete val="1"/>
        <c:majorTickMark val="out"/>
        <c:minorTickMark val="none"/>
        <c:tickLblPos val="nextTo"/>
        <c:crossAx val="34828063"/>
        <c:crossesAt val="392"/>
        <c:auto val="0"/>
        <c:lblOffset val="100"/>
        <c:tickLblSkip val="1"/>
        <c:noMultiLvlLbl val="0"/>
      </c:catAx>
      <c:valAx>
        <c:axId val="34828063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855"/>
          <c:w val="0.904"/>
          <c:h val="0.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-631</c:v>
                </c:pt>
                <c:pt idx="1">
                  <c:v>-758</c:v>
                </c:pt>
                <c:pt idx="2">
                  <c:v>-732</c:v>
                </c:pt>
                <c:pt idx="3">
                  <c:v>-845</c:v>
                </c:pt>
                <c:pt idx="4">
                  <c:v>-699</c:v>
                </c:pt>
                <c:pt idx="5">
                  <c:v>-707</c:v>
                </c:pt>
                <c:pt idx="6">
                  <c:v>-683</c:v>
                </c:pt>
                <c:pt idx="7">
                  <c:v>-603</c:v>
                </c:pt>
                <c:pt idx="8">
                  <c:v>-621</c:v>
                </c:pt>
                <c:pt idx="9">
                  <c:v>-511</c:v>
                </c:pt>
                <c:pt idx="10">
                  <c:v>-581</c:v>
                </c:pt>
                <c:pt idx="11">
                  <c:v>-497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5</c:v>
                </c:pt>
                <c:pt idx="1">
                  <c:v>-79</c:v>
                </c:pt>
                <c:pt idx="2">
                  <c:v>-41</c:v>
                </c:pt>
                <c:pt idx="3">
                  <c:v>-67</c:v>
                </c:pt>
                <c:pt idx="4">
                  <c:v>-238</c:v>
                </c:pt>
                <c:pt idx="5">
                  <c:v>-2655</c:v>
                </c:pt>
                <c:pt idx="6">
                  <c:v>-16</c:v>
                </c:pt>
                <c:pt idx="7">
                  <c:v>56</c:v>
                </c:pt>
                <c:pt idx="8">
                  <c:v>37</c:v>
                </c:pt>
                <c:pt idx="9">
                  <c:v>-2</c:v>
                </c:pt>
                <c:pt idx="10">
                  <c:v>138</c:v>
                </c:pt>
                <c:pt idx="11">
                  <c:v>-209</c:v>
                </c:pt>
              </c:numCache>
            </c:numRef>
          </c:val>
        </c:ser>
        <c:axId val="45017112"/>
        <c:axId val="250082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（H22.10～H23.9）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-626</c:v>
                </c:pt>
                <c:pt idx="1">
                  <c:v>-837</c:v>
                </c:pt>
                <c:pt idx="2">
                  <c:v>-773</c:v>
                </c:pt>
                <c:pt idx="3">
                  <c:v>-912</c:v>
                </c:pt>
                <c:pt idx="4">
                  <c:v>-937</c:v>
                </c:pt>
                <c:pt idx="5">
                  <c:v>-3362</c:v>
                </c:pt>
                <c:pt idx="6">
                  <c:v>-699</c:v>
                </c:pt>
                <c:pt idx="7">
                  <c:v>-547</c:v>
                </c:pt>
                <c:pt idx="8">
                  <c:v>-584</c:v>
                </c:pt>
                <c:pt idx="9">
                  <c:v>-513</c:v>
                </c:pt>
                <c:pt idx="10">
                  <c:v>-443</c:v>
                </c:pt>
                <c:pt idx="11">
                  <c:v>-706</c:v>
                </c:pt>
              </c:numCache>
            </c:numRef>
          </c:val>
          <c:smooth val="0"/>
        </c:ser>
        <c:axId val="22507426"/>
        <c:axId val="1240243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At val="0"/>
        <c:auto val="0"/>
        <c:lblOffset val="100"/>
        <c:tickLblSkip val="1"/>
        <c:noMultiLvlLbl val="0"/>
      </c:catAx>
      <c:valAx>
        <c:axId val="2500825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7112"/>
        <c:crossesAt val="1"/>
        <c:crossBetween val="between"/>
        <c:dispUnits/>
        <c:majorUnit val="500"/>
        <c:minorUnit val="100"/>
      </c:valAx>
      <c:catAx>
        <c:axId val="22507426"/>
        <c:scaling>
          <c:orientation val="minMax"/>
        </c:scaling>
        <c:axPos val="b"/>
        <c:delete val="1"/>
        <c:majorTickMark val="out"/>
        <c:minorTickMark val="none"/>
        <c:tickLblPos val="nextTo"/>
        <c:crossAx val="1240243"/>
        <c:crossesAt val="0"/>
        <c:auto val="0"/>
        <c:lblOffset val="100"/>
        <c:tickLblSkip val="1"/>
        <c:noMultiLvlLbl val="0"/>
      </c:catAx>
      <c:valAx>
        <c:axId val="1240243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742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725"/>
          <c:y val="0.0045"/>
          <c:w val="0.528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4"/>
          <c:w val="0.921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H24人口(H23.10～)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11162188"/>
        <c:axId val="33350829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31722006"/>
        <c:axId val="1706259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0829"/>
        <c:crossesAt val="1055"/>
        <c:auto val="0"/>
        <c:lblOffset val="100"/>
        <c:tickLblSkip val="1"/>
        <c:noMultiLvlLbl val="0"/>
      </c:catAx>
      <c:valAx>
        <c:axId val="33350829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62188"/>
        <c:crossesAt val="1"/>
        <c:crossBetween val="between"/>
        <c:dispUnits/>
        <c:majorUnit val="5"/>
      </c:valAx>
      <c:catAx>
        <c:axId val="31722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7062599"/>
        <c:crossesAt val="392"/>
        <c:auto val="0"/>
        <c:lblOffset val="100"/>
        <c:tickLblSkip val="1"/>
        <c:noMultiLvlLbl val="0"/>
      </c:catAx>
      <c:valAx>
        <c:axId val="17062599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19345664"/>
        <c:axId val="3989324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（H22.10～H23.9）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23494922"/>
        <c:axId val="10127707"/>
      </c:lineChart>
      <c:catAx>
        <c:axId val="19345664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3249"/>
        <c:crossesAt val="0"/>
        <c:auto val="0"/>
        <c:lblOffset val="100"/>
        <c:tickLblSkip val="1"/>
        <c:noMultiLvlLbl val="0"/>
      </c:catAx>
      <c:valAx>
        <c:axId val="39893249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5664"/>
        <c:crossesAt val="1"/>
        <c:crossBetween val="between"/>
        <c:dispUnits/>
        <c:majorUnit val="500"/>
      </c:valAx>
      <c:catAx>
        <c:axId val="23494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127707"/>
        <c:crosses val="autoZero"/>
        <c:auto val="0"/>
        <c:lblOffset val="100"/>
        <c:tickLblSkip val="1"/>
        <c:noMultiLvlLbl val="0"/>
      </c:catAx>
      <c:valAx>
        <c:axId val="10127707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4922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175"/>
          <c:y val="0.01375"/>
          <c:w val="0.554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>
      <xdr:nvGraphicFramePr>
        <xdr:cNvPr id="1" name="グラフ 1"/>
        <xdr:cNvGraphicFramePr/>
      </xdr:nvGraphicFramePr>
      <xdr:xfrm>
        <a:off x="47625" y="1045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6</xdr:row>
      <xdr:rowOff>0</xdr:rowOff>
    </xdr:from>
    <xdr:to>
      <xdr:col>2</xdr:col>
      <xdr:colOff>123825</xdr:colOff>
      <xdr:row>7</xdr:row>
      <xdr:rowOff>85725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200150" y="1123950"/>
          <a:ext cx="69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平成２２年１０月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５人増</a:t>
          </a:r>
        </a:p>
      </xdr:txBody>
    </xdr:sp>
    <xdr:clientData/>
  </xdr:twoCellAnchor>
  <xdr:twoCellAnchor>
    <xdr:from>
      <xdr:col>0</xdr:col>
      <xdr:colOff>1066800</xdr:colOff>
      <xdr:row>6</xdr:row>
      <xdr:rowOff>152400</xdr:rowOff>
    </xdr:from>
    <xdr:to>
      <xdr:col>0</xdr:col>
      <xdr:colOff>1066800</xdr:colOff>
      <xdr:row>7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1066800" y="1276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1066800</xdr:colOff>
      <xdr:row>6</xdr:row>
      <xdr:rowOff>161925</xdr:rowOff>
    </xdr:from>
    <xdr:to>
      <xdr:col>1</xdr:col>
      <xdr:colOff>85725</xdr:colOff>
      <xdr:row>6</xdr:row>
      <xdr:rowOff>161925</xdr:rowOff>
    </xdr:to>
    <xdr:sp>
      <xdr:nvSpPr>
        <xdr:cNvPr id="4" name="Line 21"/>
        <xdr:cNvSpPr>
          <a:spLocks/>
        </xdr:cNvSpPr>
      </xdr:nvSpPr>
      <xdr:spPr>
        <a:xfrm>
          <a:off x="1066800" y="12858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0</xdr:rowOff>
    </xdr:from>
    <xdr:to>
      <xdr:col>4</xdr:col>
      <xdr:colOff>581025</xdr:colOff>
      <xdr:row>7</xdr:row>
      <xdr:rowOff>85725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2476500" y="1123950"/>
          <a:ext cx="742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平成２３年４月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１６人減</a:t>
          </a:r>
        </a:p>
      </xdr:txBody>
    </xdr:sp>
    <xdr:clientData/>
  </xdr:twoCellAnchor>
  <xdr:twoCellAnchor>
    <xdr:from>
      <xdr:col>5</xdr:col>
      <xdr:colOff>57150</xdr:colOff>
      <xdr:row>6</xdr:row>
      <xdr:rowOff>161925</xdr:rowOff>
    </xdr:from>
    <xdr:to>
      <xdr:col>5</xdr:col>
      <xdr:colOff>57150</xdr:colOff>
      <xdr:row>7</xdr:row>
      <xdr:rowOff>133350</xdr:rowOff>
    </xdr:to>
    <xdr:sp>
      <xdr:nvSpPr>
        <xdr:cNvPr id="6" name="Line 20"/>
        <xdr:cNvSpPr>
          <a:spLocks/>
        </xdr:cNvSpPr>
      </xdr:nvSpPr>
      <xdr:spPr>
        <a:xfrm>
          <a:off x="3352800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171450</xdr:rowOff>
    </xdr:from>
    <xdr:to>
      <xdr:col>5</xdr:col>
      <xdr:colOff>57150</xdr:colOff>
      <xdr:row>6</xdr:row>
      <xdr:rowOff>171450</xdr:rowOff>
    </xdr:to>
    <xdr:sp>
      <xdr:nvSpPr>
        <xdr:cNvPr id="7" name="Line 21"/>
        <xdr:cNvSpPr>
          <a:spLocks/>
        </xdr:cNvSpPr>
      </xdr:nvSpPr>
      <xdr:spPr>
        <a:xfrm>
          <a:off x="3219450" y="1295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5</xdr:row>
      <xdr:rowOff>152400</xdr:rowOff>
    </xdr:from>
    <xdr:to>
      <xdr:col>6</xdr:col>
      <xdr:colOff>400050</xdr:colOff>
      <xdr:row>7</xdr:row>
      <xdr:rowOff>47625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3657600" y="1085850"/>
          <a:ext cx="69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平成２３年７月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２人減</a:t>
          </a:r>
        </a:p>
      </xdr:txBody>
    </xdr:sp>
    <xdr:clientData/>
  </xdr:twoCellAnchor>
  <xdr:twoCellAnchor>
    <xdr:from>
      <xdr:col>6</xdr:col>
      <xdr:colOff>542925</xdr:colOff>
      <xdr:row>6</xdr:row>
      <xdr:rowOff>171450</xdr:rowOff>
    </xdr:from>
    <xdr:to>
      <xdr:col>6</xdr:col>
      <xdr:colOff>542925</xdr:colOff>
      <xdr:row>7</xdr:row>
      <xdr:rowOff>142875</xdr:rowOff>
    </xdr:to>
    <xdr:sp>
      <xdr:nvSpPr>
        <xdr:cNvPr id="9" name="Line 20"/>
        <xdr:cNvSpPr>
          <a:spLocks/>
        </xdr:cNvSpPr>
      </xdr:nvSpPr>
      <xdr:spPr>
        <a:xfrm>
          <a:off x="4495800" y="1295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171450</xdr:rowOff>
    </xdr:from>
    <xdr:to>
      <xdr:col>6</xdr:col>
      <xdr:colOff>542925</xdr:colOff>
      <xdr:row>6</xdr:row>
      <xdr:rowOff>171450</xdr:rowOff>
    </xdr:to>
    <xdr:sp>
      <xdr:nvSpPr>
        <xdr:cNvPr id="10" name="Line 21"/>
        <xdr:cNvSpPr>
          <a:spLocks/>
        </xdr:cNvSpPr>
      </xdr:nvSpPr>
      <xdr:spPr>
        <a:xfrm>
          <a:off x="4352925" y="1295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4004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1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530"/>
      <c r="BZ1" s="530"/>
      <c r="CA1" s="530"/>
      <c r="CB1" s="530"/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0"/>
      <c r="CV1" s="530"/>
      <c r="CW1" s="530"/>
      <c r="CX1" s="530"/>
      <c r="CY1" s="530"/>
      <c r="CZ1" s="530"/>
      <c r="DA1" s="530"/>
      <c r="DB1" s="530"/>
      <c r="DC1" s="530"/>
      <c r="DD1" s="530"/>
      <c r="DE1" s="530"/>
      <c r="DF1" s="530"/>
      <c r="DG1" s="530"/>
      <c r="DH1" s="530"/>
      <c r="DI1" s="530"/>
      <c r="DJ1" s="530"/>
      <c r="DK1" s="530"/>
      <c r="DL1" s="530"/>
      <c r="DM1" s="530"/>
      <c r="DN1" s="530"/>
      <c r="DO1" s="530"/>
      <c r="DP1" s="530"/>
      <c r="DQ1" s="530"/>
      <c r="DR1" s="530"/>
      <c r="DS1" s="530"/>
      <c r="DT1" s="530"/>
      <c r="DU1" s="530"/>
      <c r="DV1" s="530"/>
      <c r="DW1" s="530"/>
      <c r="DX1" s="530"/>
      <c r="DY1" s="530"/>
      <c r="DZ1" s="530"/>
      <c r="EA1" s="530"/>
      <c r="EB1" s="530"/>
      <c r="EC1" s="530"/>
      <c r="ED1" s="530"/>
      <c r="EE1" s="530"/>
      <c r="EF1" s="530"/>
      <c r="EG1" s="530"/>
      <c r="EH1" s="530"/>
      <c r="EI1" s="530"/>
      <c r="EJ1" s="530"/>
      <c r="EK1" s="530"/>
      <c r="EL1" s="530"/>
      <c r="EM1" s="530"/>
      <c r="EN1" s="530"/>
      <c r="EO1" s="530"/>
      <c r="EP1" s="530"/>
      <c r="EQ1" s="530"/>
      <c r="ER1" s="530"/>
      <c r="ES1" s="530"/>
      <c r="ET1" s="530"/>
      <c r="EU1" s="530"/>
      <c r="EV1" s="530"/>
      <c r="EW1" s="530"/>
      <c r="EX1" s="530"/>
      <c r="EY1" s="530"/>
      <c r="EZ1" s="530"/>
      <c r="FA1" s="530"/>
    </row>
    <row r="2" spans="1:157" s="98" customFormat="1" ht="25.5">
      <c r="A2" s="565" t="s">
        <v>335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  <c r="BQ2" s="566"/>
      <c r="BR2" s="566"/>
      <c r="BS2" s="566"/>
      <c r="BT2" s="566"/>
      <c r="BU2" s="566"/>
      <c r="BV2" s="566"/>
      <c r="BW2" s="566"/>
      <c r="BX2" s="566"/>
      <c r="BY2" s="566"/>
      <c r="BZ2" s="566"/>
      <c r="CA2" s="566"/>
      <c r="CB2" s="566"/>
      <c r="CC2" s="566"/>
      <c r="CD2" s="566"/>
      <c r="CE2" s="566"/>
      <c r="CF2" s="566"/>
      <c r="CG2" s="566"/>
      <c r="CH2" s="566"/>
      <c r="CI2" s="566"/>
      <c r="CJ2" s="566"/>
      <c r="CK2" s="566"/>
      <c r="CL2" s="566"/>
      <c r="CM2" s="566"/>
      <c r="CN2" s="566"/>
      <c r="CO2" s="566"/>
      <c r="CP2" s="566"/>
      <c r="CQ2" s="566"/>
      <c r="CR2" s="566"/>
      <c r="CS2" s="566"/>
      <c r="CT2" s="566"/>
      <c r="CU2" s="566"/>
      <c r="CV2" s="566"/>
      <c r="CW2" s="566"/>
      <c r="CX2" s="566"/>
      <c r="CY2" s="566"/>
      <c r="CZ2" s="566"/>
      <c r="DA2" s="566"/>
      <c r="DB2" s="566"/>
      <c r="DC2" s="566"/>
      <c r="DD2" s="566"/>
      <c r="DE2" s="566"/>
      <c r="DF2" s="566"/>
      <c r="DG2" s="566"/>
      <c r="DH2" s="566"/>
      <c r="DI2" s="566"/>
      <c r="DJ2" s="566"/>
      <c r="DK2" s="566"/>
      <c r="DL2" s="566"/>
      <c r="DM2" s="566"/>
      <c r="DN2" s="566"/>
      <c r="DO2" s="566"/>
      <c r="DP2" s="566"/>
      <c r="DQ2" s="566"/>
      <c r="DR2" s="566"/>
      <c r="DS2" s="566"/>
      <c r="DT2" s="566"/>
      <c r="DU2" s="566"/>
      <c r="DV2" s="566"/>
      <c r="DW2" s="566"/>
      <c r="DX2" s="566"/>
      <c r="DY2" s="566"/>
      <c r="DZ2" s="566"/>
      <c r="EA2" s="566"/>
      <c r="EB2" s="566"/>
      <c r="EC2" s="566"/>
      <c r="ED2" s="566"/>
      <c r="EE2" s="566"/>
      <c r="EF2" s="566"/>
      <c r="EG2" s="566"/>
      <c r="EH2" s="566"/>
      <c r="EI2" s="566"/>
      <c r="EJ2" s="566"/>
      <c r="EK2" s="566"/>
      <c r="EL2" s="566"/>
      <c r="EM2" s="566"/>
      <c r="EN2" s="566"/>
      <c r="EO2" s="566"/>
      <c r="EP2" s="566"/>
      <c r="EQ2" s="566"/>
      <c r="ER2" s="566"/>
      <c r="ES2" s="566"/>
      <c r="ET2" s="566"/>
      <c r="EU2" s="566"/>
      <c r="EV2" s="566"/>
      <c r="EW2" s="566"/>
      <c r="EX2" s="566"/>
      <c r="EY2" s="566"/>
      <c r="EZ2" s="566"/>
      <c r="FA2" s="566"/>
    </row>
    <row r="3" s="98" customFormat="1" ht="18" customHeight="1">
      <c r="EE3" s="447"/>
    </row>
    <row r="4" spans="6:139" s="447" customFormat="1" ht="17.25">
      <c r="F4" s="345"/>
      <c r="CH4" s="447" t="s">
        <v>376</v>
      </c>
      <c r="DD4" s="557" t="s">
        <v>416</v>
      </c>
      <c r="DE4" s="560"/>
      <c r="DF4" s="560"/>
      <c r="DG4" s="560"/>
      <c r="DH4" s="560"/>
      <c r="DI4" s="560"/>
      <c r="DJ4" s="560"/>
      <c r="DK4" s="560"/>
      <c r="DL4" s="560"/>
      <c r="DM4" s="560"/>
      <c r="DN4" s="560"/>
      <c r="DO4" s="560"/>
      <c r="DP4" s="560"/>
      <c r="DR4" s="557" t="s">
        <v>353</v>
      </c>
      <c r="DS4" s="557"/>
      <c r="DT4" s="557"/>
      <c r="DU4" s="557"/>
      <c r="DV4" s="557"/>
      <c r="DW4" s="557"/>
      <c r="DX4" s="557"/>
      <c r="DY4" s="557"/>
      <c r="DZ4" s="557"/>
      <c r="EA4" s="557"/>
      <c r="EB4" s="557"/>
      <c r="EC4" s="557"/>
      <c r="EG4" s="447" t="s">
        <v>352</v>
      </c>
      <c r="EH4" s="414"/>
      <c r="EI4" s="414"/>
    </row>
    <row r="5" spans="1:157" s="98" customFormat="1" ht="3.75" customHeight="1">
      <c r="A5" s="414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415"/>
      <c r="CB5" s="415"/>
      <c r="CC5" s="415"/>
      <c r="CD5" s="415"/>
      <c r="CE5" s="415"/>
      <c r="CF5" s="415"/>
      <c r="CG5" s="415"/>
      <c r="CH5" s="415"/>
      <c r="CI5" s="415"/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15"/>
      <c r="CU5" s="415"/>
      <c r="CV5" s="415"/>
      <c r="CW5" s="415"/>
      <c r="CX5" s="415"/>
      <c r="CY5" s="415"/>
      <c r="CZ5" s="415"/>
      <c r="DA5" s="415"/>
      <c r="DB5" s="415"/>
      <c r="DC5" s="415"/>
      <c r="DD5" s="415"/>
      <c r="DE5" s="415"/>
      <c r="DF5" s="415"/>
      <c r="DG5" s="415"/>
      <c r="DH5" s="415"/>
      <c r="DI5" s="415"/>
      <c r="DJ5" s="415"/>
      <c r="DK5" s="415"/>
      <c r="DL5" s="415"/>
      <c r="DM5" s="415"/>
      <c r="DN5" s="415"/>
      <c r="DO5" s="415"/>
      <c r="DP5" s="415"/>
      <c r="DQ5" s="415"/>
      <c r="DR5" s="415"/>
      <c r="DS5" s="415"/>
      <c r="DT5" s="415"/>
      <c r="DU5" s="415"/>
      <c r="DV5" s="415"/>
      <c r="DW5" s="415"/>
      <c r="DX5" s="415"/>
      <c r="DY5" s="415"/>
      <c r="DZ5" s="415"/>
      <c r="EA5" s="415"/>
      <c r="EB5" s="415"/>
      <c r="EC5" s="415"/>
      <c r="ED5" s="415"/>
      <c r="EE5" s="415"/>
      <c r="EF5" s="415"/>
      <c r="EG5" s="415"/>
      <c r="EH5" s="415"/>
      <c r="EI5" s="415"/>
      <c r="EJ5" s="415"/>
      <c r="EK5" s="415"/>
      <c r="EL5" s="415"/>
      <c r="EM5" s="415"/>
      <c r="EN5" s="415"/>
      <c r="EO5" s="415"/>
      <c r="EP5" s="415"/>
      <c r="EQ5" s="415"/>
      <c r="ER5" s="415"/>
      <c r="ES5" s="415"/>
      <c r="ET5" s="415"/>
      <c r="EU5" s="415"/>
      <c r="EV5" s="415"/>
      <c r="EW5" s="415"/>
      <c r="EX5" s="415"/>
      <c r="EY5" s="415"/>
      <c r="EZ5" s="415"/>
      <c r="FA5" s="415"/>
    </row>
    <row r="6" spans="2:157" s="98" customFormat="1" ht="15"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  <c r="EE6" s="528"/>
      <c r="EF6" s="528"/>
      <c r="EG6" s="528"/>
      <c r="EH6" s="528"/>
      <c r="EI6" s="528"/>
      <c r="EJ6" s="528"/>
      <c r="EK6" s="528"/>
      <c r="EL6" s="528"/>
      <c r="EM6" s="528"/>
      <c r="EP6" s="527"/>
      <c r="EQ6" s="528"/>
      <c r="ER6" s="528"/>
      <c r="ES6" s="528"/>
      <c r="ET6" s="528"/>
      <c r="EU6" s="528"/>
      <c r="EV6" s="528"/>
      <c r="EW6" s="528"/>
      <c r="EX6" s="528"/>
      <c r="EY6" s="528"/>
      <c r="EZ6" s="528"/>
      <c r="FA6" s="528"/>
    </row>
    <row r="7" s="98" customFormat="1" ht="13.5"/>
    <row r="8" s="98" customFormat="1" ht="17.25">
      <c r="A8" s="416" t="s">
        <v>305</v>
      </c>
    </row>
    <row r="9" ht="7.5" customHeight="1" thickBot="1"/>
    <row r="10" spans="5:157" s="344" customFormat="1" ht="11.25" customHeight="1" thickTop="1">
      <c r="E10" s="408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  <c r="DQ10" s="409"/>
      <c r="DR10" s="409"/>
      <c r="DS10" s="409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09"/>
      <c r="EF10" s="409"/>
      <c r="EG10" s="409"/>
      <c r="EH10" s="409"/>
      <c r="EI10" s="409"/>
      <c r="EJ10" s="409"/>
      <c r="EK10" s="409"/>
      <c r="EL10" s="409"/>
      <c r="EM10" s="409"/>
      <c r="EN10" s="409"/>
      <c r="EO10" s="409"/>
      <c r="EP10" s="409"/>
      <c r="EQ10" s="409"/>
      <c r="ER10" s="409"/>
      <c r="ES10" s="409"/>
      <c r="ET10" s="409"/>
      <c r="EU10" s="409"/>
      <c r="EV10" s="409"/>
      <c r="EW10" s="409"/>
      <c r="EX10" s="409"/>
      <c r="EY10" s="409"/>
      <c r="EZ10" s="409"/>
      <c r="FA10" s="410"/>
    </row>
    <row r="11" spans="5:157" s="344" customFormat="1" ht="17.25">
      <c r="E11" s="96"/>
      <c r="F11" s="449" t="s">
        <v>354</v>
      </c>
      <c r="G11" s="345"/>
      <c r="H11" s="345"/>
      <c r="I11" s="345"/>
      <c r="J11" s="345"/>
      <c r="L11" s="450" t="s">
        <v>417</v>
      </c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Q11" s="345" t="s">
        <v>355</v>
      </c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CA11" s="562">
        <v>1075058</v>
      </c>
      <c r="CB11" s="559"/>
      <c r="CC11" s="559"/>
      <c r="CD11" s="559"/>
      <c r="CE11" s="559"/>
      <c r="CF11" s="559"/>
      <c r="CG11" s="559"/>
      <c r="CH11" s="559"/>
      <c r="CI11" s="559"/>
      <c r="CJ11" s="559"/>
      <c r="CK11" s="559"/>
      <c r="CL11" s="559"/>
      <c r="CM11" s="559"/>
      <c r="CN11" s="559"/>
      <c r="CO11" s="559"/>
      <c r="CP11" s="559"/>
      <c r="CQ11" s="559"/>
      <c r="CR11" s="559"/>
      <c r="CS11" s="559"/>
      <c r="CT11" s="399" t="s">
        <v>306</v>
      </c>
      <c r="CU11" s="399"/>
      <c r="CV11" s="399"/>
      <c r="CW11" s="399"/>
      <c r="CX11" s="556" t="s">
        <v>331</v>
      </c>
      <c r="CY11" s="556"/>
      <c r="CZ11" s="399" t="s">
        <v>307</v>
      </c>
      <c r="DA11" s="399"/>
      <c r="DB11" s="345"/>
      <c r="DC11" s="345"/>
      <c r="DE11" s="558">
        <v>504448</v>
      </c>
      <c r="DF11" s="559"/>
      <c r="DG11" s="559"/>
      <c r="DH11" s="559"/>
      <c r="DI11" s="559"/>
      <c r="DJ11" s="559"/>
      <c r="DK11" s="559"/>
      <c r="DL11" s="559"/>
      <c r="DM11" s="559"/>
      <c r="DN11" s="559"/>
      <c r="DO11" s="559"/>
      <c r="DP11" s="559"/>
      <c r="DQ11" s="559"/>
      <c r="DR11" s="559"/>
      <c r="DS11" s="559"/>
      <c r="DT11" s="345" t="s">
        <v>306</v>
      </c>
      <c r="DW11" s="345"/>
      <c r="DX11" s="345"/>
      <c r="DY11" s="345"/>
      <c r="DZ11" s="345" t="s">
        <v>308</v>
      </c>
      <c r="EA11" s="345"/>
      <c r="EB11" s="345"/>
      <c r="EC11" s="345"/>
      <c r="ED11" s="345"/>
      <c r="EE11" s="558">
        <v>570610</v>
      </c>
      <c r="EF11" s="559"/>
      <c r="EG11" s="559"/>
      <c r="EH11" s="559"/>
      <c r="EI11" s="559"/>
      <c r="EJ11" s="559"/>
      <c r="EK11" s="559"/>
      <c r="EL11" s="559"/>
      <c r="EM11" s="559"/>
      <c r="EN11" s="559"/>
      <c r="EO11" s="559"/>
      <c r="EP11" s="559"/>
      <c r="EQ11" s="559"/>
      <c r="ER11" s="559"/>
      <c r="ES11" s="559"/>
      <c r="ET11" s="345" t="s">
        <v>306</v>
      </c>
      <c r="EU11" s="345"/>
      <c r="EV11" s="345"/>
      <c r="EW11" s="345"/>
      <c r="EX11" s="556" t="s">
        <v>332</v>
      </c>
      <c r="EY11" s="556"/>
      <c r="EZ11" s="345"/>
      <c r="FA11" s="398"/>
    </row>
    <row r="12" spans="5:157" s="344" customFormat="1" ht="14.25">
      <c r="E12" s="96"/>
      <c r="F12" s="345" t="s">
        <v>356</v>
      </c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99"/>
      <c r="AH12" s="399"/>
      <c r="AI12" s="563">
        <f>IF('Ｐ4～5'!E6&gt;=0,'Ｐ4～5'!E6,'Ｐ4～5'!E6*(-1))</f>
        <v>706</v>
      </c>
      <c r="AJ12" s="560"/>
      <c r="AK12" s="560"/>
      <c r="AL12" s="560"/>
      <c r="AM12" s="560"/>
      <c r="AN12" s="560"/>
      <c r="AO12" s="560"/>
      <c r="AP12" s="560"/>
      <c r="AQ12" s="560"/>
      <c r="AR12" s="345" t="s">
        <v>306</v>
      </c>
      <c r="AS12" s="345"/>
      <c r="AT12" s="345"/>
      <c r="AU12" s="345"/>
      <c r="AV12" s="556" t="s">
        <v>331</v>
      </c>
      <c r="AW12" s="556"/>
      <c r="AX12" s="564">
        <f>IF('Ｐ2'!E56&gt;=0,'Ｐ2'!E56,'Ｐ2'!E56*(-1))</f>
        <v>0.06562777709609172</v>
      </c>
      <c r="AY12" s="556"/>
      <c r="AZ12" s="556"/>
      <c r="BA12" s="556"/>
      <c r="BB12" s="556"/>
      <c r="BC12" s="556"/>
      <c r="BD12" s="556"/>
      <c r="BE12" s="556"/>
      <c r="BF12" s="345" t="s">
        <v>333</v>
      </c>
      <c r="BG12" s="345"/>
      <c r="BH12" s="345"/>
      <c r="BI12" s="345"/>
      <c r="BJ12" s="556" t="s">
        <v>332</v>
      </c>
      <c r="BK12" s="556"/>
      <c r="BL12" s="344" t="str">
        <f>IF('Ｐ4～5'!E6&lt;0,"減少した。","増加した。")</f>
        <v>減少した。</v>
      </c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EZ12" s="345"/>
      <c r="FA12" s="398"/>
    </row>
    <row r="13" spans="5:157" s="344" customFormat="1" ht="14.25">
      <c r="E13" s="96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98"/>
    </row>
    <row r="14" spans="5:157" s="344" customFormat="1" ht="14.25">
      <c r="E14" s="96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 t="s">
        <v>309</v>
      </c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563">
        <f>IF('Ｐ4～5'!N6&gt;=0,'Ｐ4～5'!N6,'Ｐ4～5'!N6*(-1))</f>
        <v>497</v>
      </c>
      <c r="AH14" s="556"/>
      <c r="AI14" s="556"/>
      <c r="AJ14" s="556"/>
      <c r="AK14" s="556"/>
      <c r="AL14" s="556"/>
      <c r="AM14" s="556"/>
      <c r="AN14" s="556"/>
      <c r="AO14" s="344" t="str">
        <f>IF('Ｐ4～5'!N6&lt;0,"人の減少","人の増加")</f>
        <v>人の減少</v>
      </c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556" t="s">
        <v>334</v>
      </c>
      <c r="BD14" s="556"/>
      <c r="BE14" s="345" t="s">
        <v>310</v>
      </c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563">
        <f>'Ｐ4～5'!H6</f>
        <v>598</v>
      </c>
      <c r="BR14" s="556"/>
      <c r="BS14" s="556"/>
      <c r="BT14" s="556"/>
      <c r="BU14" s="556"/>
      <c r="BV14" s="556"/>
      <c r="BW14" s="556"/>
      <c r="BX14" s="556"/>
      <c r="BY14" s="556"/>
      <c r="BZ14" s="345" t="s">
        <v>306</v>
      </c>
      <c r="CA14" s="345"/>
      <c r="CB14" s="345"/>
      <c r="CC14" s="345"/>
      <c r="CD14" s="345"/>
      <c r="CE14" s="345"/>
      <c r="CF14" s="345"/>
      <c r="CG14" s="345" t="s">
        <v>311</v>
      </c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T14" s="563">
        <f>'Ｐ4～5'!K6</f>
        <v>1095</v>
      </c>
      <c r="CU14" s="556"/>
      <c r="CV14" s="556"/>
      <c r="CW14" s="556"/>
      <c r="CX14" s="556"/>
      <c r="CY14" s="556"/>
      <c r="CZ14" s="556"/>
      <c r="DA14" s="556"/>
      <c r="DB14" s="556"/>
      <c r="DC14" s="556"/>
      <c r="DD14" s="399" t="s">
        <v>306</v>
      </c>
      <c r="DE14" s="345"/>
      <c r="DF14" s="345"/>
      <c r="DG14" s="345"/>
      <c r="DH14" s="556" t="s">
        <v>332</v>
      </c>
      <c r="DI14" s="556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98"/>
    </row>
    <row r="15" spans="5:157" s="344" customFormat="1" ht="14.25">
      <c r="E15" s="96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5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45"/>
      <c r="ET15" s="345"/>
      <c r="EU15" s="345"/>
      <c r="EV15" s="345"/>
      <c r="EW15" s="345"/>
      <c r="EX15" s="345"/>
      <c r="EY15" s="345"/>
      <c r="EZ15" s="345"/>
      <c r="FA15" s="398"/>
    </row>
    <row r="16" spans="5:157" s="344" customFormat="1" ht="14.25">
      <c r="E16" s="96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 t="s">
        <v>312</v>
      </c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563">
        <f>IF('Ｐ4～5'!AA6&gt;=0,'Ｐ4～5'!AA6,'Ｐ4～5'!AA6*(-1))</f>
        <v>209</v>
      </c>
      <c r="AG16" s="560"/>
      <c r="AH16" s="560"/>
      <c r="AI16" s="560"/>
      <c r="AJ16" s="560"/>
      <c r="AK16" s="560"/>
      <c r="AL16" s="560"/>
      <c r="AM16" s="560"/>
      <c r="AN16" s="560"/>
      <c r="AO16" s="344" t="str">
        <f>IF('Ｐ4～5'!AA6&lt;0,"人の減少","人の増加")</f>
        <v>人の減少</v>
      </c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556" t="s">
        <v>334</v>
      </c>
      <c r="BD16" s="556"/>
      <c r="BE16" s="345" t="s">
        <v>313</v>
      </c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401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45"/>
      <c r="CD16" s="563">
        <f>'Ｐ4～5'!Q6</f>
        <v>989</v>
      </c>
      <c r="CE16" s="560"/>
      <c r="CF16" s="560"/>
      <c r="CG16" s="560"/>
      <c r="CH16" s="560"/>
      <c r="CI16" s="560"/>
      <c r="CJ16" s="560"/>
      <c r="CK16" s="560"/>
      <c r="CL16" s="560"/>
      <c r="CM16" s="560"/>
      <c r="CN16" s="560"/>
      <c r="CO16" s="399" t="s">
        <v>306</v>
      </c>
      <c r="CP16" s="399"/>
      <c r="CQ16" s="399"/>
      <c r="CR16" s="401"/>
      <c r="CS16" s="399"/>
      <c r="CT16" s="399"/>
      <c r="CU16" s="399" t="s">
        <v>314</v>
      </c>
      <c r="CV16" s="399"/>
      <c r="CW16" s="399"/>
      <c r="CX16" s="399"/>
      <c r="CY16" s="399"/>
      <c r="CZ16" s="399"/>
      <c r="DA16" s="399"/>
      <c r="DB16" s="399"/>
      <c r="DC16" s="399"/>
      <c r="DD16" s="399"/>
      <c r="DE16" s="399"/>
      <c r="DF16" s="345"/>
      <c r="DG16" s="345"/>
      <c r="DH16" s="345"/>
      <c r="DI16" s="345"/>
      <c r="DJ16" s="345"/>
      <c r="DK16" s="345"/>
      <c r="DL16" s="345"/>
      <c r="DM16" s="345"/>
      <c r="DN16" s="345"/>
      <c r="DO16" s="345"/>
      <c r="DP16" s="345"/>
      <c r="DQ16" s="345"/>
      <c r="DR16" s="345"/>
      <c r="DT16" s="563">
        <f>'Ｐ4～5'!V6</f>
        <v>1198</v>
      </c>
      <c r="DU16" s="560"/>
      <c r="DV16" s="560"/>
      <c r="DW16" s="560"/>
      <c r="DX16" s="560"/>
      <c r="DY16" s="560"/>
      <c r="DZ16" s="560"/>
      <c r="EA16" s="560"/>
      <c r="EB16" s="560"/>
      <c r="EC16" s="560"/>
      <c r="ED16" s="560"/>
      <c r="EE16" s="345" t="s">
        <v>306</v>
      </c>
      <c r="EF16" s="345"/>
      <c r="EG16" s="345"/>
      <c r="EH16" s="345"/>
      <c r="EI16" s="556" t="s">
        <v>332</v>
      </c>
      <c r="EJ16" s="556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98"/>
    </row>
    <row r="17" spans="5:157" s="344" customFormat="1" ht="14.25">
      <c r="E17" s="96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5"/>
      <c r="EJ17" s="345"/>
      <c r="EK17" s="345"/>
      <c r="EL17" s="345"/>
      <c r="EM17" s="345"/>
      <c r="EN17" s="345"/>
      <c r="EO17" s="345"/>
      <c r="EP17" s="345"/>
      <c r="EQ17" s="345"/>
      <c r="ER17" s="345"/>
      <c r="ES17" s="345"/>
      <c r="ET17" s="345"/>
      <c r="EU17" s="345"/>
      <c r="EV17" s="345"/>
      <c r="EW17" s="345"/>
      <c r="EX17" s="345"/>
      <c r="EY17" s="345"/>
      <c r="EZ17" s="345"/>
      <c r="FA17" s="398"/>
    </row>
    <row r="18" spans="5:157" s="344" customFormat="1" ht="14.25">
      <c r="E18" s="96"/>
      <c r="F18" s="345" t="s">
        <v>315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J18" s="561">
        <f>IF('Ｐ3'!K55&gt;=0,'Ｐ3'!K55,'Ｐ3'!K55*(-1))</f>
        <v>10939</v>
      </c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345" t="s">
        <v>306</v>
      </c>
      <c r="AW18" s="345"/>
      <c r="AX18" s="345"/>
      <c r="AY18" s="345"/>
      <c r="AZ18" s="556" t="s">
        <v>334</v>
      </c>
      <c r="BA18" s="556"/>
      <c r="BB18" s="568">
        <f>(AJ18/'Ｐ2'!C44)*100</f>
        <v>1.0072771840069539</v>
      </c>
      <c r="BC18" s="560"/>
      <c r="BD18" s="560"/>
      <c r="BE18" s="560"/>
      <c r="BF18" s="560"/>
      <c r="BG18" s="560"/>
      <c r="BH18" s="560"/>
      <c r="BI18" s="560"/>
      <c r="BJ18" s="560"/>
      <c r="BK18" s="399" t="s">
        <v>333</v>
      </c>
      <c r="BL18" s="345"/>
      <c r="BM18" s="345"/>
      <c r="BN18" s="345"/>
      <c r="BO18" s="556" t="s">
        <v>332</v>
      </c>
      <c r="BP18" s="556"/>
      <c r="BQ18" s="344" t="str">
        <f>IF('Ｐ3'!K55&lt;0,"の減少となる。","の増加となる。")</f>
        <v>の減少となる。</v>
      </c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45"/>
      <c r="EF18" s="345"/>
      <c r="EG18" s="345"/>
      <c r="EH18" s="345"/>
      <c r="EI18" s="345"/>
      <c r="EJ18" s="345"/>
      <c r="EK18" s="345"/>
      <c r="EL18" s="345"/>
      <c r="EM18" s="345"/>
      <c r="EN18" s="345"/>
      <c r="EO18" s="345"/>
      <c r="EP18" s="345"/>
      <c r="EQ18" s="345"/>
      <c r="ER18" s="345"/>
      <c r="ES18" s="345"/>
      <c r="ET18" s="345"/>
      <c r="EU18" s="345"/>
      <c r="EV18" s="345"/>
      <c r="EW18" s="345"/>
      <c r="EX18" s="345"/>
      <c r="EY18" s="345"/>
      <c r="EZ18" s="345"/>
      <c r="FA18" s="398"/>
    </row>
    <row r="19" spans="5:157" s="344" customFormat="1" ht="14.25">
      <c r="E19" s="96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5"/>
      <c r="EF19" s="345"/>
      <c r="EG19" s="345"/>
      <c r="EH19" s="345"/>
      <c r="EI19" s="345"/>
      <c r="EJ19" s="345"/>
      <c r="EK19" s="345"/>
      <c r="EL19" s="345"/>
      <c r="EM19" s="345"/>
      <c r="EN19" s="345"/>
      <c r="EO19" s="345"/>
      <c r="EP19" s="345"/>
      <c r="EQ19" s="345"/>
      <c r="ER19" s="345"/>
      <c r="ES19" s="345"/>
      <c r="ET19" s="345"/>
      <c r="EU19" s="345"/>
      <c r="EV19" s="345"/>
      <c r="EW19" s="345"/>
      <c r="EX19" s="345"/>
      <c r="EY19" s="345"/>
      <c r="EZ19" s="345"/>
      <c r="FA19" s="398"/>
    </row>
    <row r="20" spans="5:157" s="344" customFormat="1" ht="14.25">
      <c r="E20" s="96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 t="s">
        <v>309</v>
      </c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563">
        <f>IF('Ｐ3'!E55&gt;=0,'Ｐ3'!E55,'Ｐ3'!E55*(-1))</f>
        <v>7868</v>
      </c>
      <c r="AG20" s="556"/>
      <c r="AH20" s="556"/>
      <c r="AI20" s="556"/>
      <c r="AJ20" s="556"/>
      <c r="AK20" s="556"/>
      <c r="AL20" s="556"/>
      <c r="AM20" s="556"/>
      <c r="AN20" s="556"/>
      <c r="AO20" s="344" t="str">
        <f>IF('Ｐ3'!E55&lt;0,"人の減少","人の増加")</f>
        <v>人の減少</v>
      </c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556" t="s">
        <v>334</v>
      </c>
      <c r="BD20" s="556"/>
      <c r="BE20" s="345" t="s">
        <v>310</v>
      </c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563">
        <f>'Ｐ3'!B55</f>
        <v>6715</v>
      </c>
      <c r="BR20" s="556"/>
      <c r="BS20" s="556"/>
      <c r="BT20" s="556"/>
      <c r="BU20" s="556"/>
      <c r="BV20" s="556"/>
      <c r="BW20" s="556"/>
      <c r="BX20" s="556"/>
      <c r="BY20" s="556"/>
      <c r="BZ20" s="345" t="s">
        <v>306</v>
      </c>
      <c r="CA20" s="345"/>
      <c r="CB20" s="345"/>
      <c r="CC20" s="345"/>
      <c r="CD20" s="345"/>
      <c r="CE20" s="345"/>
      <c r="CF20" s="345"/>
      <c r="CG20" s="345" t="s">
        <v>311</v>
      </c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S20" s="563">
        <f>'Ｐ3'!C55</f>
        <v>14583</v>
      </c>
      <c r="CT20" s="560"/>
      <c r="CU20" s="560"/>
      <c r="CV20" s="560"/>
      <c r="CW20" s="560"/>
      <c r="CX20" s="560"/>
      <c r="CY20" s="560"/>
      <c r="CZ20" s="560"/>
      <c r="DA20" s="560"/>
      <c r="DB20" s="560"/>
      <c r="DC20" s="560"/>
      <c r="DD20" s="399" t="s">
        <v>306</v>
      </c>
      <c r="DE20" s="345"/>
      <c r="DF20" s="345"/>
      <c r="DG20" s="345"/>
      <c r="DH20" s="556" t="s">
        <v>332</v>
      </c>
      <c r="DI20" s="556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5"/>
      <c r="EP20" s="345"/>
      <c r="EQ20" s="345"/>
      <c r="ER20" s="345"/>
      <c r="ES20" s="345"/>
      <c r="ET20" s="345"/>
      <c r="EU20" s="345"/>
      <c r="EV20" s="345"/>
      <c r="EW20" s="345"/>
      <c r="EX20" s="345"/>
      <c r="EY20" s="345"/>
      <c r="EZ20" s="345"/>
      <c r="FA20" s="398"/>
    </row>
    <row r="21" spans="5:157" s="344" customFormat="1" ht="14.25">
      <c r="E21" s="96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5"/>
      <c r="EP21" s="345"/>
      <c r="EQ21" s="345"/>
      <c r="ER21" s="345"/>
      <c r="ES21" s="345"/>
      <c r="ET21" s="345"/>
      <c r="EU21" s="345"/>
      <c r="EV21" s="345"/>
      <c r="EW21" s="345"/>
      <c r="EX21" s="345"/>
      <c r="EY21" s="345"/>
      <c r="EZ21" s="345"/>
      <c r="FA21" s="398"/>
    </row>
    <row r="22" spans="5:157" s="344" customFormat="1" ht="14.25">
      <c r="E22" s="96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 t="s">
        <v>312</v>
      </c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563">
        <f>IF('Ｐ3'!I55&gt;=0,'Ｐ3'!I55,'Ｐ3'!I55*(-1))</f>
        <v>3071</v>
      </c>
      <c r="AG22" s="556"/>
      <c r="AH22" s="556"/>
      <c r="AI22" s="556"/>
      <c r="AJ22" s="556"/>
      <c r="AK22" s="556"/>
      <c r="AL22" s="556"/>
      <c r="AM22" s="556"/>
      <c r="AN22" s="556"/>
      <c r="AO22" s="344" t="str">
        <f>IF('Ｐ3'!I55&lt;0,"人の減少","人の増加")</f>
        <v>人の減少</v>
      </c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556" t="s">
        <v>334</v>
      </c>
      <c r="BD22" s="556"/>
      <c r="BE22" s="345" t="s">
        <v>313</v>
      </c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401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45"/>
      <c r="CD22" s="563">
        <f>'Ｐ3'!F55</f>
        <v>14444</v>
      </c>
      <c r="CE22" s="560"/>
      <c r="CF22" s="560"/>
      <c r="CG22" s="560"/>
      <c r="CH22" s="560"/>
      <c r="CI22" s="560"/>
      <c r="CJ22" s="560"/>
      <c r="CK22" s="560"/>
      <c r="CL22" s="560"/>
      <c r="CM22" s="560"/>
      <c r="CN22" s="560"/>
      <c r="CO22" s="399" t="s">
        <v>306</v>
      </c>
      <c r="CP22" s="399"/>
      <c r="CQ22" s="399"/>
      <c r="CR22" s="401"/>
      <c r="CS22" s="399"/>
      <c r="CT22" s="399"/>
      <c r="CU22" s="399" t="s">
        <v>314</v>
      </c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45"/>
      <c r="DR22" s="345"/>
      <c r="DT22" s="563">
        <f>'Ｐ3'!G55</f>
        <v>17515</v>
      </c>
      <c r="DU22" s="560"/>
      <c r="DV22" s="560"/>
      <c r="DW22" s="560"/>
      <c r="DX22" s="560"/>
      <c r="DY22" s="560"/>
      <c r="DZ22" s="560"/>
      <c r="EA22" s="560"/>
      <c r="EB22" s="560"/>
      <c r="EC22" s="560"/>
      <c r="ED22" s="560"/>
      <c r="EE22" s="345" t="s">
        <v>306</v>
      </c>
      <c r="EF22" s="345"/>
      <c r="EG22" s="345"/>
      <c r="EH22" s="345"/>
      <c r="EI22" s="556" t="s">
        <v>332</v>
      </c>
      <c r="EJ22" s="556"/>
      <c r="EK22" s="345"/>
      <c r="EL22" s="345"/>
      <c r="EM22" s="345"/>
      <c r="EN22" s="345"/>
      <c r="EO22" s="345"/>
      <c r="EP22" s="345"/>
      <c r="EQ22" s="345"/>
      <c r="ER22" s="345"/>
      <c r="ES22" s="345"/>
      <c r="ET22" s="345"/>
      <c r="EU22" s="345"/>
      <c r="EV22" s="345"/>
      <c r="EW22" s="345"/>
      <c r="EX22" s="345"/>
      <c r="EY22" s="345"/>
      <c r="EZ22" s="345"/>
      <c r="FA22" s="398"/>
    </row>
    <row r="23" spans="5:157" s="344" customFormat="1" ht="14.25">
      <c r="E23" s="96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5"/>
      <c r="EW23" s="345"/>
      <c r="EX23" s="345"/>
      <c r="EY23" s="345"/>
      <c r="EZ23" s="345"/>
      <c r="FA23" s="398"/>
    </row>
    <row r="24" spans="5:157" s="344" customFormat="1" ht="17.25">
      <c r="E24" s="96"/>
      <c r="F24" s="345" t="s">
        <v>316</v>
      </c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558">
        <v>391082</v>
      </c>
      <c r="AC24" s="567"/>
      <c r="AD24" s="567"/>
      <c r="AE24" s="567"/>
      <c r="AF24" s="567"/>
      <c r="AG24" s="567"/>
      <c r="AH24" s="567"/>
      <c r="AI24" s="567"/>
      <c r="AJ24" s="567"/>
      <c r="AK24" s="567"/>
      <c r="AL24" s="559"/>
      <c r="AM24" s="559"/>
      <c r="AN24" s="559"/>
      <c r="AO24" s="559"/>
      <c r="AP24" s="559"/>
      <c r="AQ24" s="345" t="s">
        <v>317</v>
      </c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U24" s="563">
        <f>IF('Ｐ6'!K6&gt;=0,'Ｐ6'!K6,'Ｐ6'!K6*(-1))</f>
        <v>15</v>
      </c>
      <c r="BV24" s="556"/>
      <c r="BW24" s="556"/>
      <c r="BX24" s="556"/>
      <c r="BY24" s="556"/>
      <c r="BZ24" s="556"/>
      <c r="CA24" s="556"/>
      <c r="CB24" s="556"/>
      <c r="CC24" s="556"/>
      <c r="CD24" s="556"/>
      <c r="CE24" s="344" t="str">
        <f>IF('Ｐ6'!K6&lt;0,"世帯減少した。","世帯増加した。")</f>
        <v>世帯増加した。</v>
      </c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345"/>
      <c r="DS24" s="345"/>
      <c r="DT24" s="345"/>
      <c r="DU24" s="345"/>
      <c r="DV24" s="345"/>
      <c r="DW24" s="345"/>
      <c r="DX24" s="345"/>
      <c r="DY24" s="345"/>
      <c r="DZ24" s="345"/>
      <c r="EA24" s="345"/>
      <c r="EB24" s="345"/>
      <c r="EC24" s="345"/>
      <c r="ED24" s="345"/>
      <c r="EE24" s="345"/>
      <c r="EF24" s="345"/>
      <c r="EG24" s="345"/>
      <c r="EH24" s="345"/>
      <c r="EI24" s="345"/>
      <c r="EJ24" s="345"/>
      <c r="EK24" s="345"/>
      <c r="EL24" s="345"/>
      <c r="EM24" s="345"/>
      <c r="EN24" s="345"/>
      <c r="EO24" s="345"/>
      <c r="EP24" s="345"/>
      <c r="EQ24" s="345"/>
      <c r="ER24" s="345"/>
      <c r="ES24" s="345"/>
      <c r="ET24" s="345"/>
      <c r="EU24" s="345"/>
      <c r="EV24" s="345"/>
      <c r="EW24" s="345"/>
      <c r="EX24" s="345"/>
      <c r="EY24" s="345"/>
      <c r="EZ24" s="345"/>
      <c r="FA24" s="398"/>
    </row>
    <row r="25" spans="5:157" s="344" customFormat="1" ht="11.25" customHeight="1" thickBot="1">
      <c r="E25" s="411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  <c r="DI25" s="412"/>
      <c r="DJ25" s="412"/>
      <c r="DK25" s="412"/>
      <c r="DL25" s="412"/>
      <c r="DM25" s="412"/>
      <c r="DN25" s="412"/>
      <c r="DO25" s="412"/>
      <c r="DP25" s="412"/>
      <c r="DQ25" s="412"/>
      <c r="DR25" s="412"/>
      <c r="DS25" s="412"/>
      <c r="DT25" s="412"/>
      <c r="DU25" s="412"/>
      <c r="DV25" s="412"/>
      <c r="DW25" s="412"/>
      <c r="DX25" s="412"/>
      <c r="DY25" s="412"/>
      <c r="DZ25" s="412"/>
      <c r="EA25" s="412"/>
      <c r="EB25" s="412"/>
      <c r="EC25" s="412"/>
      <c r="ED25" s="412"/>
      <c r="EE25" s="412"/>
      <c r="EF25" s="412"/>
      <c r="EG25" s="412"/>
      <c r="EH25" s="412"/>
      <c r="EI25" s="412"/>
      <c r="EJ25" s="412"/>
      <c r="EK25" s="412"/>
      <c r="EL25" s="412"/>
      <c r="EM25" s="412"/>
      <c r="EN25" s="412"/>
      <c r="EO25" s="412"/>
      <c r="EP25" s="412"/>
      <c r="EQ25" s="412"/>
      <c r="ER25" s="412"/>
      <c r="ES25" s="412"/>
      <c r="ET25" s="412"/>
      <c r="EU25" s="412"/>
      <c r="EV25" s="412"/>
      <c r="EW25" s="412"/>
      <c r="EX25" s="412"/>
      <c r="EY25" s="412"/>
      <c r="EZ25" s="412"/>
      <c r="FA25" s="413"/>
    </row>
    <row r="26" ht="18.75" customHeight="1" thickTop="1"/>
    <row r="27" spans="1:42" ht="17.25">
      <c r="A27" s="407" t="s">
        <v>322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351</v>
      </c>
      <c r="L29" s="32"/>
      <c r="BV29" s="1" t="s">
        <v>56</v>
      </c>
      <c r="CF29" s="1" t="s">
        <v>61</v>
      </c>
    </row>
    <row r="30" spans="1:84" s="1" customFormat="1" ht="15" customHeight="1">
      <c r="A30" s="53"/>
      <c r="E30" s="1" t="s">
        <v>350</v>
      </c>
      <c r="L30" s="32"/>
      <c r="BV30" s="1" t="s">
        <v>56</v>
      </c>
      <c r="CF30" s="1" t="s">
        <v>62</v>
      </c>
    </row>
    <row r="31" spans="1:84" s="1" customFormat="1" ht="15" customHeight="1">
      <c r="A31" s="53"/>
      <c r="E31" s="1" t="s">
        <v>349</v>
      </c>
      <c r="L31" s="32"/>
      <c r="BV31" s="1" t="s">
        <v>56</v>
      </c>
      <c r="CF31" s="1" t="s">
        <v>63</v>
      </c>
    </row>
    <row r="32" spans="1:84" s="1" customFormat="1" ht="15" customHeight="1">
      <c r="A32" s="53"/>
      <c r="E32" s="1" t="s">
        <v>348</v>
      </c>
      <c r="L32" s="32"/>
      <c r="BV32" s="1" t="s">
        <v>56</v>
      </c>
      <c r="CF32" s="1" t="s">
        <v>318</v>
      </c>
    </row>
    <row r="33" spans="1:84" s="1" customFormat="1" ht="15" customHeight="1">
      <c r="A33" s="53"/>
      <c r="E33" s="1" t="s">
        <v>347</v>
      </c>
      <c r="L33" s="32"/>
      <c r="BV33" s="1" t="s">
        <v>56</v>
      </c>
      <c r="CF33" s="1" t="s">
        <v>319</v>
      </c>
    </row>
    <row r="34" spans="1:84" s="1" customFormat="1" ht="15" customHeight="1">
      <c r="A34" s="53"/>
      <c r="E34" s="1" t="s">
        <v>346</v>
      </c>
      <c r="L34" s="32"/>
      <c r="BV34" s="1" t="s">
        <v>56</v>
      </c>
      <c r="CF34" s="1" t="s">
        <v>320</v>
      </c>
    </row>
    <row r="35" spans="1:84" s="1" customFormat="1" ht="15" customHeight="1">
      <c r="A35" s="53"/>
      <c r="E35" s="396" t="s">
        <v>418</v>
      </c>
      <c r="M35" s="418"/>
      <c r="BV35" s="1" t="s">
        <v>56</v>
      </c>
      <c r="CF35" s="1" t="s">
        <v>321</v>
      </c>
    </row>
    <row r="36" spans="1:42" ht="15" customHeight="1">
      <c r="A36" s="53"/>
      <c r="B36" s="56"/>
      <c r="C36" s="56"/>
      <c r="D36" s="56"/>
      <c r="E36" s="1" t="s">
        <v>384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 t="s">
        <v>385</v>
      </c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44" t="s">
        <v>323</v>
      </c>
    </row>
    <row r="41" s="1" customFormat="1" ht="6" customHeight="1">
      <c r="A41" s="62"/>
    </row>
    <row r="42" spans="3:5" s="1" customFormat="1" ht="15" customHeight="1">
      <c r="C42" s="99"/>
      <c r="D42" s="99"/>
      <c r="E42" s="56" t="s">
        <v>341</v>
      </c>
    </row>
    <row r="43" spans="3:5" s="1" customFormat="1" ht="15" customHeight="1">
      <c r="C43" s="99"/>
      <c r="D43" s="99"/>
      <c r="E43" s="56" t="s">
        <v>342</v>
      </c>
    </row>
    <row r="44" spans="3:5" s="1" customFormat="1" ht="15" customHeight="1">
      <c r="C44" s="99"/>
      <c r="D44" s="99"/>
      <c r="E44" s="56" t="s">
        <v>64</v>
      </c>
    </row>
    <row r="45" spans="3:5" s="1" customFormat="1" ht="15" customHeight="1">
      <c r="C45" s="99"/>
      <c r="D45" s="99"/>
      <c r="E45" s="56" t="s">
        <v>65</v>
      </c>
    </row>
    <row r="46" spans="3:5" s="1" customFormat="1" ht="15" customHeight="1">
      <c r="C46" s="99"/>
      <c r="D46" s="99"/>
      <c r="E46" s="56" t="s">
        <v>57</v>
      </c>
    </row>
    <row r="47" spans="3:5" s="1" customFormat="1" ht="15" customHeight="1">
      <c r="C47" s="99"/>
      <c r="D47" s="99"/>
      <c r="E47" s="56" t="s">
        <v>58</v>
      </c>
    </row>
    <row r="48" spans="3:5" s="1" customFormat="1" ht="15" customHeight="1">
      <c r="C48" s="99"/>
      <c r="D48" s="99"/>
      <c r="E48" s="56" t="s">
        <v>66</v>
      </c>
    </row>
    <row r="49" spans="3:5" s="1" customFormat="1" ht="15" customHeight="1">
      <c r="C49" s="99"/>
      <c r="D49" s="99"/>
      <c r="E49" s="56" t="s">
        <v>67</v>
      </c>
    </row>
    <row r="50" spans="2:4" s="1" customFormat="1" ht="15" customHeight="1">
      <c r="B50" s="99"/>
      <c r="C50" s="99"/>
      <c r="D50" s="99"/>
    </row>
    <row r="51" spans="2:4" s="1" customFormat="1" ht="15" customHeight="1">
      <c r="B51" s="99"/>
      <c r="C51" s="99"/>
      <c r="D51" s="99"/>
    </row>
    <row r="52" spans="1:135" ht="6" customHeight="1">
      <c r="A52" s="53"/>
      <c r="B52" s="7"/>
      <c r="C52" s="7"/>
      <c r="D52" s="7"/>
      <c r="AD52" s="12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404"/>
    </row>
    <row r="53" spans="3:135" s="1" customFormat="1" ht="18.75" customHeight="1">
      <c r="C53" s="7"/>
      <c r="AD53" s="402"/>
      <c r="AE53" s="7"/>
      <c r="AF53" s="7"/>
      <c r="AG53" s="397" t="s">
        <v>324</v>
      </c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05"/>
    </row>
    <row r="54" spans="3:135" s="1" customFormat="1" ht="5.25" customHeight="1">
      <c r="C54" s="7"/>
      <c r="AD54" s="9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05"/>
    </row>
    <row r="55" spans="3:135" s="1" customFormat="1" ht="12" customHeight="1">
      <c r="C55" s="7"/>
      <c r="AD55" s="41"/>
      <c r="AE55" s="7"/>
      <c r="AF55" s="7"/>
      <c r="AG55" s="7"/>
      <c r="AH55" s="7"/>
      <c r="AI55" s="7"/>
      <c r="AJ55" s="7"/>
      <c r="AK55" s="7" t="s">
        <v>325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05"/>
    </row>
    <row r="56" spans="3:135" s="1" customFormat="1" ht="6.75" customHeight="1">
      <c r="C56" s="7"/>
      <c r="AD56" s="116"/>
      <c r="AE56" s="7"/>
      <c r="AF56" s="7"/>
      <c r="AG56" s="7"/>
      <c r="AH56" s="7"/>
      <c r="AI56" s="7"/>
      <c r="AJ56" s="7"/>
      <c r="AK56" s="120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05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326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 t="s">
        <v>328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05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327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403" t="s">
        <v>329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05"/>
    </row>
    <row r="59" spans="2:135" s="1" customFormat="1" ht="5.25" customHeight="1">
      <c r="B59" s="7"/>
      <c r="C59" s="7"/>
      <c r="D59" s="7"/>
      <c r="AD59" s="41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05"/>
    </row>
    <row r="60" spans="2:135" s="1" customFormat="1" ht="14.25" customHeight="1">
      <c r="B60" s="7"/>
      <c r="C60" s="7"/>
      <c r="D60" s="7"/>
      <c r="AD60" s="41"/>
      <c r="AE60" s="7"/>
      <c r="AF60" s="7"/>
      <c r="AG60" s="7" t="s">
        <v>330</v>
      </c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405"/>
    </row>
    <row r="61" spans="2:135" ht="6" customHeight="1">
      <c r="B61" s="130"/>
      <c r="C61" s="130"/>
      <c r="D61" s="130"/>
      <c r="AD61" s="40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406"/>
    </row>
  </sheetData>
  <sheetProtection/>
  <mergeCells count="38">
    <mergeCell ref="AF22:AN22"/>
    <mergeCell ref="BQ14:BY14"/>
    <mergeCell ref="DT22:ED22"/>
    <mergeCell ref="DT16:ED16"/>
    <mergeCell ref="DH14:DI14"/>
    <mergeCell ref="CD22:CN22"/>
    <mergeCell ref="CS20:DC20"/>
    <mergeCell ref="AF16:AN16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="150" zoomScaleNormal="150" zoomScalePageLayoutView="0" workbookViewId="0" topLeftCell="A10">
      <selection activeCell="AI8" sqref="AI8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42" customHeight="1">
      <c r="A1" s="435"/>
      <c r="B1" s="439" t="s">
        <v>43</v>
      </c>
      <c r="C1" s="424" t="s">
        <v>44</v>
      </c>
      <c r="D1" s="525" t="s">
        <v>423</v>
      </c>
    </row>
    <row r="2" spans="1:4" ht="16.5" customHeight="1">
      <c r="A2" s="436" t="s">
        <v>364</v>
      </c>
      <c r="B2" s="426">
        <v>-631</v>
      </c>
      <c r="C2" s="427">
        <v>5</v>
      </c>
      <c r="D2" s="428">
        <v>-626</v>
      </c>
    </row>
    <row r="3" spans="1:4" ht="16.5" customHeight="1">
      <c r="A3" s="437" t="s">
        <v>372</v>
      </c>
      <c r="B3" s="429">
        <v>-758</v>
      </c>
      <c r="C3" s="430">
        <v>-79</v>
      </c>
      <c r="D3" s="431">
        <v>-837</v>
      </c>
    </row>
    <row r="4" spans="1:4" ht="16.5" customHeight="1">
      <c r="A4" s="437" t="s">
        <v>377</v>
      </c>
      <c r="B4" s="429">
        <v>-732</v>
      </c>
      <c r="C4" s="430">
        <v>-41</v>
      </c>
      <c r="D4" s="431">
        <v>-773</v>
      </c>
    </row>
    <row r="5" spans="1:4" ht="16.5" customHeight="1">
      <c r="A5" s="437" t="s">
        <v>379</v>
      </c>
      <c r="B5" s="429">
        <v>-845</v>
      </c>
      <c r="C5" s="430">
        <v>-67</v>
      </c>
      <c r="D5" s="431">
        <v>-912</v>
      </c>
    </row>
    <row r="6" spans="1:4" ht="16.5" customHeight="1">
      <c r="A6" s="437" t="s">
        <v>294</v>
      </c>
      <c r="B6" s="429">
        <v>-699</v>
      </c>
      <c r="C6" s="430">
        <v>-238</v>
      </c>
      <c r="D6" s="431">
        <v>-937</v>
      </c>
    </row>
    <row r="7" spans="1:4" ht="16.5" customHeight="1">
      <c r="A7" s="437" t="s">
        <v>285</v>
      </c>
      <c r="B7" s="429">
        <v>-707</v>
      </c>
      <c r="C7" s="430">
        <v>-2655</v>
      </c>
      <c r="D7" s="431">
        <v>-3362</v>
      </c>
    </row>
    <row r="8" spans="1:4" ht="16.5" customHeight="1">
      <c r="A8" s="437" t="s">
        <v>286</v>
      </c>
      <c r="B8" s="429">
        <v>-683</v>
      </c>
      <c r="C8" s="430">
        <v>-16</v>
      </c>
      <c r="D8" s="431">
        <v>-699</v>
      </c>
    </row>
    <row r="9" spans="1:4" ht="16.5" customHeight="1">
      <c r="A9" s="437" t="s">
        <v>277</v>
      </c>
      <c r="B9" s="429">
        <v>-603</v>
      </c>
      <c r="C9" s="430">
        <v>56</v>
      </c>
      <c r="D9" s="431">
        <v>-547</v>
      </c>
    </row>
    <row r="10" spans="1:4" ht="16.5" customHeight="1">
      <c r="A10" s="437" t="s">
        <v>278</v>
      </c>
      <c r="B10" s="429">
        <v>-621</v>
      </c>
      <c r="C10" s="430">
        <v>37</v>
      </c>
      <c r="D10" s="431">
        <v>-584</v>
      </c>
    </row>
    <row r="11" spans="1:4" ht="16.5" customHeight="1">
      <c r="A11" s="437" t="s">
        <v>280</v>
      </c>
      <c r="B11" s="429">
        <v>-511</v>
      </c>
      <c r="C11" s="430">
        <v>-2</v>
      </c>
      <c r="D11" s="431">
        <v>-513</v>
      </c>
    </row>
    <row r="12" spans="1:4" ht="16.5" customHeight="1">
      <c r="A12" s="437" t="s">
        <v>408</v>
      </c>
      <c r="B12" s="429">
        <v>-581</v>
      </c>
      <c r="C12" s="430">
        <v>138</v>
      </c>
      <c r="D12" s="431">
        <v>-443</v>
      </c>
    </row>
    <row r="13" spans="1:4" ht="16.5" customHeight="1">
      <c r="A13" s="438" t="s">
        <v>422</v>
      </c>
      <c r="B13" s="432">
        <f>'Ｐ4～5'!N6</f>
        <v>-497</v>
      </c>
      <c r="C13" s="433">
        <f>'Ｐ4～5'!AA6</f>
        <v>-209</v>
      </c>
      <c r="D13" s="434">
        <f>B13+C13</f>
        <v>-706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50" zoomScaleNormal="150" zoomScalePageLayoutView="0" workbookViewId="0" topLeftCell="A1">
      <selection activeCell="AI8" sqref="AI8"/>
    </sheetView>
  </sheetViews>
  <sheetFormatPr defaultColWidth="9.00390625" defaultRowHeight="13.5"/>
  <cols>
    <col min="1" max="1" width="4.50390625" style="390" customWidth="1"/>
    <col min="2" max="2" width="12.50390625" style="384" bestFit="1" customWidth="1"/>
    <col min="3" max="3" width="13.50390625" style="385" bestFit="1" customWidth="1"/>
    <col min="4" max="4" width="5.50390625" style="385" bestFit="1" customWidth="1"/>
    <col min="5" max="5" width="2.50390625" style="386" customWidth="1"/>
    <col min="6" max="6" width="4.50390625" style="390" customWidth="1"/>
    <col min="7" max="7" width="12.50390625" style="384" bestFit="1" customWidth="1"/>
    <col min="8" max="8" width="13.50390625" style="385" bestFit="1" customWidth="1"/>
    <col min="9" max="9" width="5.50390625" style="385" bestFit="1" customWidth="1"/>
    <col min="10" max="10" width="2.50390625" style="386" customWidth="1"/>
    <col min="11" max="11" width="4.50390625" style="390" customWidth="1"/>
    <col min="12" max="12" width="12.50390625" style="384" bestFit="1" customWidth="1"/>
    <col min="13" max="13" width="13.50390625" style="385" bestFit="1" customWidth="1"/>
    <col min="14" max="14" width="5.50390625" style="385" bestFit="1" customWidth="1"/>
    <col min="15" max="16384" width="9.00390625" style="385" customWidth="1"/>
  </cols>
  <sheetData>
    <row r="1" spans="1:11" ht="16.5" customHeight="1" thickBot="1">
      <c r="A1" s="384" t="s">
        <v>302</v>
      </c>
      <c r="F1" s="384" t="s">
        <v>303</v>
      </c>
      <c r="K1" s="384" t="s">
        <v>304</v>
      </c>
    </row>
    <row r="2" spans="1:14" s="390" customFormat="1" ht="18" customHeight="1" thickBot="1">
      <c r="A2" s="393" t="s">
        <v>336</v>
      </c>
      <c r="B2" s="392" t="s">
        <v>300</v>
      </c>
      <c r="C2" s="387" t="s">
        <v>301</v>
      </c>
      <c r="D2" s="388" t="s">
        <v>295</v>
      </c>
      <c r="E2" s="389"/>
      <c r="F2" s="394" t="s">
        <v>337</v>
      </c>
      <c r="G2" s="395" t="s">
        <v>300</v>
      </c>
      <c r="H2" s="387" t="s">
        <v>301</v>
      </c>
      <c r="I2" s="388" t="s">
        <v>295</v>
      </c>
      <c r="J2" s="389"/>
      <c r="K2" s="394" t="s">
        <v>337</v>
      </c>
      <c r="L2" s="395" t="s">
        <v>300</v>
      </c>
      <c r="M2" s="387" t="s">
        <v>301</v>
      </c>
      <c r="N2" s="388" t="s">
        <v>295</v>
      </c>
    </row>
    <row r="3" spans="1:14" s="473" customFormat="1" ht="18.75" customHeight="1">
      <c r="A3" s="470">
        <v>22</v>
      </c>
      <c r="B3" s="523" t="s">
        <v>151</v>
      </c>
      <c r="C3" s="458">
        <f>'Ｐ4～5'!E35</f>
        <v>4</v>
      </c>
      <c r="D3" s="459">
        <f aca="true" t="shared" si="0" ref="D3:D27">RANK(C3,C$3:C$27,0)</f>
        <v>1</v>
      </c>
      <c r="E3" s="471"/>
      <c r="F3" s="472">
        <v>22</v>
      </c>
      <c r="G3" s="466" t="s">
        <v>151</v>
      </c>
      <c r="H3" s="458">
        <f>'Ｐ4～5'!N35</f>
        <v>4</v>
      </c>
      <c r="I3" s="459">
        <f aca="true" t="shared" si="1" ref="I3:I27">RANK(H3,H$3:H$27,0)</f>
        <v>1</v>
      </c>
      <c r="J3" s="471"/>
      <c r="K3" s="472">
        <v>4</v>
      </c>
      <c r="L3" s="466" t="s">
        <v>137</v>
      </c>
      <c r="M3" s="458">
        <f>'Ｐ4～5'!AA13</f>
        <v>31</v>
      </c>
      <c r="N3" s="459">
        <f aca="true" t="shared" si="2" ref="N3:N27">RANK(M3,M$3:M$27)</f>
        <v>1</v>
      </c>
    </row>
    <row r="4" spans="1:14" s="473" customFormat="1" ht="18.75" customHeight="1">
      <c r="A4" s="474">
        <v>4</v>
      </c>
      <c r="B4" s="460" t="s">
        <v>137</v>
      </c>
      <c r="C4" s="461">
        <f>'Ｐ4～5'!E13</f>
        <v>2</v>
      </c>
      <c r="D4" s="462">
        <f t="shared" si="0"/>
        <v>2</v>
      </c>
      <c r="E4" s="471"/>
      <c r="F4" s="475">
        <v>16</v>
      </c>
      <c r="G4" s="467" t="s">
        <v>146</v>
      </c>
      <c r="H4" s="461">
        <f>'Ｐ4～5'!N28</f>
        <v>-2</v>
      </c>
      <c r="I4" s="462">
        <f t="shared" si="1"/>
        <v>2</v>
      </c>
      <c r="J4" s="471"/>
      <c r="K4" s="475">
        <v>10</v>
      </c>
      <c r="L4" s="467" t="s">
        <v>200</v>
      </c>
      <c r="M4" s="461">
        <f>'Ｐ4～5'!AA19</f>
        <v>15</v>
      </c>
      <c r="N4" s="462">
        <f t="shared" si="2"/>
        <v>2</v>
      </c>
    </row>
    <row r="5" spans="1:14" s="473" customFormat="1" ht="18.75" customHeight="1">
      <c r="A5" s="474">
        <v>18</v>
      </c>
      <c r="B5" s="460" t="s">
        <v>207</v>
      </c>
      <c r="C5" s="461">
        <f>'Ｐ4～5'!E30</f>
        <v>0</v>
      </c>
      <c r="D5" s="462">
        <f t="shared" si="0"/>
        <v>3</v>
      </c>
      <c r="E5" s="471"/>
      <c r="F5" s="475">
        <v>25</v>
      </c>
      <c r="G5" s="467" t="s">
        <v>299</v>
      </c>
      <c r="H5" s="461">
        <f>'Ｐ4～5'!N40</f>
        <v>-2</v>
      </c>
      <c r="I5" s="462">
        <f t="shared" si="1"/>
        <v>2</v>
      </c>
      <c r="J5" s="471"/>
      <c r="K5" s="475">
        <v>11</v>
      </c>
      <c r="L5" s="467" t="s">
        <v>292</v>
      </c>
      <c r="M5" s="461">
        <f>'Ｐ4～5'!AA20</f>
        <v>11</v>
      </c>
      <c r="N5" s="462">
        <f t="shared" si="2"/>
        <v>3</v>
      </c>
    </row>
    <row r="6" spans="1:14" s="473" customFormat="1" ht="18.75" customHeight="1">
      <c r="A6" s="474">
        <v>16</v>
      </c>
      <c r="B6" s="460" t="s">
        <v>146</v>
      </c>
      <c r="C6" s="461">
        <f>'Ｐ4～5'!E28</f>
        <v>-4</v>
      </c>
      <c r="D6" s="462">
        <f t="shared" si="0"/>
        <v>4</v>
      </c>
      <c r="E6" s="471"/>
      <c r="F6" s="475">
        <v>14</v>
      </c>
      <c r="G6" s="467" t="s">
        <v>142</v>
      </c>
      <c r="H6" s="461">
        <f>'Ｐ4～5'!N24</f>
        <v>-2</v>
      </c>
      <c r="I6" s="462">
        <f t="shared" si="1"/>
        <v>2</v>
      </c>
      <c r="J6" s="471"/>
      <c r="K6" s="475">
        <v>23</v>
      </c>
      <c r="L6" s="467" t="s">
        <v>189</v>
      </c>
      <c r="M6" s="461">
        <f>'Ｐ4～5'!AA37</f>
        <v>6</v>
      </c>
      <c r="N6" s="462">
        <f t="shared" si="2"/>
        <v>4</v>
      </c>
    </row>
    <row r="7" spans="1:14" s="473" customFormat="1" ht="18.75" customHeight="1">
      <c r="A7" s="474">
        <v>25</v>
      </c>
      <c r="B7" s="460" t="s">
        <v>299</v>
      </c>
      <c r="C7" s="461">
        <f>'Ｐ4～5'!E40</f>
        <v>-4</v>
      </c>
      <c r="D7" s="462">
        <f t="shared" si="0"/>
        <v>4</v>
      </c>
      <c r="E7" s="471"/>
      <c r="F7" s="475">
        <v>21</v>
      </c>
      <c r="G7" s="467" t="s">
        <v>150</v>
      </c>
      <c r="H7" s="461">
        <f>'Ｐ4～5'!N34</f>
        <v>-3</v>
      </c>
      <c r="I7" s="462">
        <f t="shared" si="1"/>
        <v>5</v>
      </c>
      <c r="J7" s="471"/>
      <c r="K7" s="475">
        <v>18</v>
      </c>
      <c r="L7" s="467" t="s">
        <v>207</v>
      </c>
      <c r="M7" s="461">
        <f>'Ｐ4～5'!AA30</f>
        <v>6</v>
      </c>
      <c r="N7" s="462">
        <f t="shared" si="2"/>
        <v>4</v>
      </c>
    </row>
    <row r="8" spans="1:14" s="473" customFormat="1" ht="18.75" customHeight="1">
      <c r="A8" s="474">
        <v>21</v>
      </c>
      <c r="B8" s="460" t="s">
        <v>150</v>
      </c>
      <c r="C8" s="461">
        <f>'Ｐ4～5'!E34</f>
        <v>-5</v>
      </c>
      <c r="D8" s="462">
        <f t="shared" si="0"/>
        <v>6</v>
      </c>
      <c r="E8" s="471"/>
      <c r="F8" s="475">
        <v>20</v>
      </c>
      <c r="G8" s="467" t="s">
        <v>149</v>
      </c>
      <c r="H8" s="461">
        <f>'Ｐ4～5'!N33</f>
        <v>-5</v>
      </c>
      <c r="I8" s="462">
        <f t="shared" si="1"/>
        <v>6</v>
      </c>
      <c r="J8" s="471"/>
      <c r="K8" s="475">
        <v>19</v>
      </c>
      <c r="L8" s="467" t="s">
        <v>148</v>
      </c>
      <c r="M8" s="461">
        <f>'Ｐ4～5'!AA32</f>
        <v>2</v>
      </c>
      <c r="N8" s="462">
        <f t="shared" si="2"/>
        <v>6</v>
      </c>
    </row>
    <row r="9" spans="1:14" s="473" customFormat="1" ht="18.75" customHeight="1">
      <c r="A9" s="474">
        <v>14</v>
      </c>
      <c r="B9" s="460" t="s">
        <v>142</v>
      </c>
      <c r="C9" s="461">
        <f>'Ｐ4～5'!E24</f>
        <v>-5</v>
      </c>
      <c r="D9" s="462">
        <f t="shared" si="0"/>
        <v>6</v>
      </c>
      <c r="E9" s="471"/>
      <c r="F9" s="475">
        <v>15</v>
      </c>
      <c r="G9" s="467" t="s">
        <v>144</v>
      </c>
      <c r="H9" s="461">
        <f>'Ｐ4～5'!N26</f>
        <v>-6</v>
      </c>
      <c r="I9" s="462">
        <f t="shared" si="1"/>
        <v>7</v>
      </c>
      <c r="J9" s="471"/>
      <c r="K9" s="475">
        <v>6</v>
      </c>
      <c r="L9" s="467" t="s">
        <v>139</v>
      </c>
      <c r="M9" s="461">
        <f>'Ｐ4～5'!AA15</f>
        <v>1</v>
      </c>
      <c r="N9" s="462">
        <f t="shared" si="2"/>
        <v>7</v>
      </c>
    </row>
    <row r="10" spans="1:14" s="473" customFormat="1" ht="18.75" customHeight="1">
      <c r="A10" s="474">
        <v>15</v>
      </c>
      <c r="B10" s="460" t="s">
        <v>144</v>
      </c>
      <c r="C10" s="461">
        <f>'Ｐ4～5'!E26</f>
        <v>-8</v>
      </c>
      <c r="D10" s="462">
        <f t="shared" si="0"/>
        <v>8</v>
      </c>
      <c r="E10" s="471"/>
      <c r="F10" s="475">
        <v>18</v>
      </c>
      <c r="G10" s="467" t="s">
        <v>207</v>
      </c>
      <c r="H10" s="461">
        <f>'Ｐ4～5'!N30</f>
        <v>-6</v>
      </c>
      <c r="I10" s="462">
        <f t="shared" si="1"/>
        <v>7</v>
      </c>
      <c r="J10" s="471"/>
      <c r="K10" s="475">
        <v>22</v>
      </c>
      <c r="L10" s="468" t="s">
        <v>151</v>
      </c>
      <c r="M10" s="461">
        <f>'Ｐ4～5'!AA35</f>
        <v>0</v>
      </c>
      <c r="N10" s="462">
        <f t="shared" si="2"/>
        <v>8</v>
      </c>
    </row>
    <row r="11" spans="1:14" s="473" customFormat="1" ht="18.75" customHeight="1">
      <c r="A11" s="474">
        <v>19</v>
      </c>
      <c r="B11" s="460" t="s">
        <v>148</v>
      </c>
      <c r="C11" s="461">
        <f>'Ｐ4～5'!E32</f>
        <v>-10</v>
      </c>
      <c r="D11" s="462">
        <f t="shared" si="0"/>
        <v>9</v>
      </c>
      <c r="E11" s="471"/>
      <c r="F11" s="475">
        <v>9</v>
      </c>
      <c r="G11" s="467" t="s">
        <v>199</v>
      </c>
      <c r="H11" s="461">
        <f>'Ｐ4～5'!N18</f>
        <v>-7</v>
      </c>
      <c r="I11" s="462">
        <f t="shared" si="1"/>
        <v>9</v>
      </c>
      <c r="J11" s="471"/>
      <c r="K11" s="475">
        <v>16</v>
      </c>
      <c r="L11" s="467" t="s">
        <v>146</v>
      </c>
      <c r="M11" s="461">
        <f>'Ｐ4～5'!AA28</f>
        <v>-2</v>
      </c>
      <c r="N11" s="462">
        <f t="shared" si="2"/>
        <v>9</v>
      </c>
    </row>
    <row r="12" spans="1:14" s="473" customFormat="1" ht="18.75" customHeight="1">
      <c r="A12" s="474">
        <v>23</v>
      </c>
      <c r="B12" s="460" t="s">
        <v>189</v>
      </c>
      <c r="C12" s="461">
        <f>'Ｐ4～5'!E37</f>
        <v>-11</v>
      </c>
      <c r="D12" s="462">
        <f t="shared" si="0"/>
        <v>10</v>
      </c>
      <c r="E12" s="471"/>
      <c r="F12" s="475">
        <v>12</v>
      </c>
      <c r="G12" s="467" t="s">
        <v>203</v>
      </c>
      <c r="H12" s="461">
        <f>'Ｐ4～5'!N21</f>
        <v>-9</v>
      </c>
      <c r="I12" s="462">
        <f t="shared" si="1"/>
        <v>10</v>
      </c>
      <c r="J12" s="471"/>
      <c r="K12" s="475">
        <v>21</v>
      </c>
      <c r="L12" s="467" t="s">
        <v>150</v>
      </c>
      <c r="M12" s="461">
        <f>'Ｐ4～5'!AA34</f>
        <v>-2</v>
      </c>
      <c r="N12" s="462">
        <f t="shared" si="2"/>
        <v>9</v>
      </c>
    </row>
    <row r="13" spans="1:14" s="473" customFormat="1" ht="18.75" customHeight="1">
      <c r="A13" s="474">
        <v>20</v>
      </c>
      <c r="B13" s="460" t="s">
        <v>149</v>
      </c>
      <c r="C13" s="461">
        <f>'Ｐ4～5'!E33</f>
        <v>-13</v>
      </c>
      <c r="D13" s="462">
        <f t="shared" si="0"/>
        <v>11</v>
      </c>
      <c r="E13" s="471"/>
      <c r="F13" s="475">
        <v>24</v>
      </c>
      <c r="G13" s="467" t="s">
        <v>154</v>
      </c>
      <c r="H13" s="461">
        <f>'Ｐ4～5'!N39</f>
        <v>-11</v>
      </c>
      <c r="I13" s="462">
        <f t="shared" si="1"/>
        <v>11</v>
      </c>
      <c r="J13" s="471"/>
      <c r="K13" s="475">
        <v>15</v>
      </c>
      <c r="L13" s="467" t="s">
        <v>144</v>
      </c>
      <c r="M13" s="461">
        <f>'Ｐ4～5'!AA26</f>
        <v>-2</v>
      </c>
      <c r="N13" s="462">
        <f t="shared" si="2"/>
        <v>9</v>
      </c>
    </row>
    <row r="14" spans="1:14" s="473" customFormat="1" ht="18.75" customHeight="1">
      <c r="A14" s="474">
        <v>24</v>
      </c>
      <c r="B14" s="460" t="s">
        <v>154</v>
      </c>
      <c r="C14" s="461">
        <f>'Ｐ4～5'!E39</f>
        <v>-18</v>
      </c>
      <c r="D14" s="462">
        <f t="shared" si="0"/>
        <v>12</v>
      </c>
      <c r="E14" s="471"/>
      <c r="F14" s="475">
        <v>19</v>
      </c>
      <c r="G14" s="467" t="s">
        <v>148</v>
      </c>
      <c r="H14" s="461">
        <f>'Ｐ4～5'!N32</f>
        <v>-12</v>
      </c>
      <c r="I14" s="462">
        <f t="shared" si="1"/>
        <v>12</v>
      </c>
      <c r="J14" s="471"/>
      <c r="K14" s="475">
        <v>25</v>
      </c>
      <c r="L14" s="467" t="s">
        <v>299</v>
      </c>
      <c r="M14" s="461">
        <f>'Ｐ4～5'!AA40</f>
        <v>-2</v>
      </c>
      <c r="N14" s="462">
        <f t="shared" si="2"/>
        <v>9</v>
      </c>
    </row>
    <row r="15" spans="1:14" s="473" customFormat="1" ht="18.75" customHeight="1">
      <c r="A15" s="474">
        <v>7</v>
      </c>
      <c r="B15" s="460" t="s">
        <v>140</v>
      </c>
      <c r="C15" s="461">
        <f>'Ｐ4～5'!E16</f>
        <v>-21</v>
      </c>
      <c r="D15" s="462">
        <f t="shared" si="0"/>
        <v>13</v>
      </c>
      <c r="E15" s="471"/>
      <c r="F15" s="475">
        <v>17</v>
      </c>
      <c r="G15" s="467" t="s">
        <v>206</v>
      </c>
      <c r="H15" s="461">
        <f>'Ｐ4～5'!N29</f>
        <v>-15</v>
      </c>
      <c r="I15" s="462">
        <f t="shared" si="1"/>
        <v>13</v>
      </c>
      <c r="J15" s="471"/>
      <c r="K15" s="475">
        <v>7</v>
      </c>
      <c r="L15" s="467" t="s">
        <v>140</v>
      </c>
      <c r="M15" s="461">
        <f>'Ｐ4～5'!AA16</f>
        <v>-2</v>
      </c>
      <c r="N15" s="462">
        <f t="shared" si="2"/>
        <v>9</v>
      </c>
    </row>
    <row r="16" spans="1:14" s="473" customFormat="1" ht="18.75" customHeight="1">
      <c r="A16" s="474">
        <v>11</v>
      </c>
      <c r="B16" s="460" t="s">
        <v>292</v>
      </c>
      <c r="C16" s="461">
        <f>'Ｐ4～5'!E20</f>
        <v>-22</v>
      </c>
      <c r="D16" s="462">
        <f t="shared" si="0"/>
        <v>14</v>
      </c>
      <c r="E16" s="471"/>
      <c r="F16" s="475">
        <v>23</v>
      </c>
      <c r="G16" s="467" t="s">
        <v>189</v>
      </c>
      <c r="H16" s="461">
        <f>'Ｐ4～5'!N37</f>
        <v>-17</v>
      </c>
      <c r="I16" s="462">
        <f t="shared" si="1"/>
        <v>14</v>
      </c>
      <c r="J16" s="471"/>
      <c r="K16" s="475">
        <v>14</v>
      </c>
      <c r="L16" s="467" t="s">
        <v>142</v>
      </c>
      <c r="M16" s="461">
        <f>'Ｐ4～5'!AA24</f>
        <v>-3</v>
      </c>
      <c r="N16" s="462">
        <f t="shared" si="2"/>
        <v>14</v>
      </c>
    </row>
    <row r="17" spans="1:14" s="473" customFormat="1" ht="18.75" customHeight="1">
      <c r="A17" s="474">
        <v>17</v>
      </c>
      <c r="B17" s="460" t="s">
        <v>206</v>
      </c>
      <c r="C17" s="461">
        <f>'Ｐ4～5'!E29</f>
        <v>-23</v>
      </c>
      <c r="D17" s="462">
        <f t="shared" si="0"/>
        <v>15</v>
      </c>
      <c r="E17" s="471"/>
      <c r="F17" s="475">
        <v>7</v>
      </c>
      <c r="G17" s="467" t="s">
        <v>140</v>
      </c>
      <c r="H17" s="461">
        <f>'Ｐ4～5'!N16</f>
        <v>-19</v>
      </c>
      <c r="I17" s="462">
        <f t="shared" si="1"/>
        <v>15</v>
      </c>
      <c r="J17" s="471"/>
      <c r="K17" s="475">
        <v>24</v>
      </c>
      <c r="L17" s="467" t="s">
        <v>154</v>
      </c>
      <c r="M17" s="461">
        <f>'Ｐ4～5'!AA39</f>
        <v>-7</v>
      </c>
      <c r="N17" s="462">
        <f t="shared" si="2"/>
        <v>15</v>
      </c>
    </row>
    <row r="18" spans="1:14" s="473" customFormat="1" ht="18.75" customHeight="1">
      <c r="A18" s="474">
        <v>12</v>
      </c>
      <c r="B18" s="460" t="s">
        <v>203</v>
      </c>
      <c r="C18" s="461">
        <f>'Ｐ4～5'!E21</f>
        <v>-32</v>
      </c>
      <c r="D18" s="462">
        <f t="shared" si="0"/>
        <v>16</v>
      </c>
      <c r="E18" s="471"/>
      <c r="F18" s="475">
        <v>13</v>
      </c>
      <c r="G18" s="467" t="s">
        <v>201</v>
      </c>
      <c r="H18" s="461">
        <f>'Ｐ4～5'!N22</f>
        <v>-21</v>
      </c>
      <c r="I18" s="462">
        <f t="shared" si="1"/>
        <v>16</v>
      </c>
      <c r="J18" s="471"/>
      <c r="K18" s="475">
        <v>17</v>
      </c>
      <c r="L18" s="467" t="s">
        <v>206</v>
      </c>
      <c r="M18" s="461">
        <f>'Ｐ4～5'!AA29</f>
        <v>-8</v>
      </c>
      <c r="N18" s="462">
        <f t="shared" si="2"/>
        <v>16</v>
      </c>
    </row>
    <row r="19" spans="1:14" s="473" customFormat="1" ht="18.75" customHeight="1">
      <c r="A19" s="474">
        <v>9</v>
      </c>
      <c r="B19" s="522" t="s">
        <v>199</v>
      </c>
      <c r="C19" s="461">
        <f>'Ｐ4～5'!E18</f>
        <v>-35</v>
      </c>
      <c r="D19" s="462">
        <f t="shared" si="0"/>
        <v>17</v>
      </c>
      <c r="E19" s="471"/>
      <c r="F19" s="475">
        <v>8</v>
      </c>
      <c r="G19" s="467" t="s">
        <v>198</v>
      </c>
      <c r="H19" s="461">
        <f>'Ｐ4～5'!N17</f>
        <v>-23</v>
      </c>
      <c r="I19" s="462">
        <f t="shared" si="1"/>
        <v>17</v>
      </c>
      <c r="J19" s="471"/>
      <c r="K19" s="475">
        <v>20</v>
      </c>
      <c r="L19" s="467" t="s">
        <v>149</v>
      </c>
      <c r="M19" s="461">
        <f>'Ｐ4～5'!AA33</f>
        <v>-8</v>
      </c>
      <c r="N19" s="462">
        <f t="shared" si="2"/>
        <v>16</v>
      </c>
    </row>
    <row r="20" spans="1:14" s="473" customFormat="1" ht="18.75" customHeight="1">
      <c r="A20" s="474">
        <v>6</v>
      </c>
      <c r="B20" s="460" t="s">
        <v>139</v>
      </c>
      <c r="C20" s="461">
        <f>'Ｐ4～5'!E15</f>
        <v>-38</v>
      </c>
      <c r="D20" s="462">
        <f t="shared" si="0"/>
        <v>18</v>
      </c>
      <c r="E20" s="471"/>
      <c r="F20" s="475">
        <v>4</v>
      </c>
      <c r="G20" s="467" t="s">
        <v>137</v>
      </c>
      <c r="H20" s="461">
        <f>'Ｐ4～5'!N13</f>
        <v>-29</v>
      </c>
      <c r="I20" s="462">
        <f t="shared" si="1"/>
        <v>18</v>
      </c>
      <c r="J20" s="471"/>
      <c r="K20" s="475">
        <v>2</v>
      </c>
      <c r="L20" s="467" t="s">
        <v>136</v>
      </c>
      <c r="M20" s="461">
        <f>'Ｐ4～5'!AA11</f>
        <v>-14</v>
      </c>
      <c r="N20" s="462">
        <f t="shared" si="2"/>
        <v>18</v>
      </c>
    </row>
    <row r="21" spans="1:14" s="473" customFormat="1" ht="18.75" customHeight="1">
      <c r="A21" s="474">
        <v>13</v>
      </c>
      <c r="B21" s="460" t="s">
        <v>201</v>
      </c>
      <c r="C21" s="461">
        <f>'Ｐ4～5'!E22</f>
        <v>-41</v>
      </c>
      <c r="D21" s="462">
        <f t="shared" si="0"/>
        <v>19</v>
      </c>
      <c r="E21" s="471"/>
      <c r="F21" s="475">
        <v>5</v>
      </c>
      <c r="G21" s="467" t="s">
        <v>138</v>
      </c>
      <c r="H21" s="461">
        <f>'Ｐ4～5'!N14</f>
        <v>-30</v>
      </c>
      <c r="I21" s="462">
        <f t="shared" si="1"/>
        <v>19</v>
      </c>
      <c r="J21" s="471"/>
      <c r="K21" s="475">
        <v>8</v>
      </c>
      <c r="L21" s="467" t="s">
        <v>198</v>
      </c>
      <c r="M21" s="461">
        <f>'Ｐ4～5'!AA17</f>
        <v>-18</v>
      </c>
      <c r="N21" s="462">
        <f t="shared" si="2"/>
        <v>19</v>
      </c>
    </row>
    <row r="22" spans="1:14" s="473" customFormat="1" ht="18.75" customHeight="1">
      <c r="A22" s="474">
        <v>8</v>
      </c>
      <c r="B22" s="460" t="s">
        <v>198</v>
      </c>
      <c r="C22" s="461">
        <f>'Ｐ4～5'!E17</f>
        <v>-41</v>
      </c>
      <c r="D22" s="462">
        <f t="shared" si="0"/>
        <v>19</v>
      </c>
      <c r="E22" s="471"/>
      <c r="F22" s="475">
        <v>11</v>
      </c>
      <c r="G22" s="467" t="s">
        <v>292</v>
      </c>
      <c r="H22" s="461">
        <f>'Ｐ4～5'!N20</f>
        <v>-33</v>
      </c>
      <c r="I22" s="462">
        <f t="shared" si="1"/>
        <v>20</v>
      </c>
      <c r="J22" s="471"/>
      <c r="K22" s="475">
        <v>13</v>
      </c>
      <c r="L22" s="467" t="s">
        <v>201</v>
      </c>
      <c r="M22" s="461">
        <f>'Ｐ4～5'!AA22</f>
        <v>-20</v>
      </c>
      <c r="N22" s="462">
        <f t="shared" si="2"/>
        <v>20</v>
      </c>
    </row>
    <row r="23" spans="1:14" s="473" customFormat="1" ht="18.75" customHeight="1">
      <c r="A23" s="474">
        <v>10</v>
      </c>
      <c r="B23" s="460" t="s">
        <v>200</v>
      </c>
      <c r="C23" s="461">
        <f>'Ｐ4～5'!E19</f>
        <v>-48</v>
      </c>
      <c r="D23" s="462">
        <f t="shared" si="0"/>
        <v>21</v>
      </c>
      <c r="E23" s="471"/>
      <c r="F23" s="475">
        <v>6</v>
      </c>
      <c r="G23" s="468" t="s">
        <v>139</v>
      </c>
      <c r="H23" s="461">
        <f>'Ｐ4～5'!N15</f>
        <v>-39</v>
      </c>
      <c r="I23" s="462">
        <f t="shared" si="1"/>
        <v>21</v>
      </c>
      <c r="J23" s="471"/>
      <c r="K23" s="475">
        <v>12</v>
      </c>
      <c r="L23" s="467" t="s">
        <v>203</v>
      </c>
      <c r="M23" s="461">
        <f>'Ｐ4～5'!AA21</f>
        <v>-23</v>
      </c>
      <c r="N23" s="462">
        <f t="shared" si="2"/>
        <v>21</v>
      </c>
    </row>
    <row r="24" spans="1:14" s="473" customFormat="1" ht="18.75" customHeight="1">
      <c r="A24" s="474">
        <v>5</v>
      </c>
      <c r="B24" s="460" t="s">
        <v>138</v>
      </c>
      <c r="C24" s="461">
        <f>'Ｐ4～5'!E14</f>
        <v>-56</v>
      </c>
      <c r="D24" s="462">
        <f t="shared" si="0"/>
        <v>22</v>
      </c>
      <c r="E24" s="471"/>
      <c r="F24" s="475">
        <v>3</v>
      </c>
      <c r="G24" s="467" t="s">
        <v>279</v>
      </c>
      <c r="H24" s="461">
        <f>'Ｐ4～5'!N12</f>
        <v>-42</v>
      </c>
      <c r="I24" s="462">
        <f t="shared" si="1"/>
        <v>22</v>
      </c>
      <c r="J24" s="471"/>
      <c r="K24" s="475">
        <v>5</v>
      </c>
      <c r="L24" s="467" t="s">
        <v>138</v>
      </c>
      <c r="M24" s="461">
        <f>'Ｐ4～5'!AA14</f>
        <v>-26</v>
      </c>
      <c r="N24" s="462">
        <f t="shared" si="2"/>
        <v>22</v>
      </c>
    </row>
    <row r="25" spans="1:14" s="473" customFormat="1" ht="18.75" customHeight="1">
      <c r="A25" s="474">
        <v>2</v>
      </c>
      <c r="B25" s="460" t="s">
        <v>136</v>
      </c>
      <c r="C25" s="461">
        <f>'Ｐ4～5'!E11</f>
        <v>-62</v>
      </c>
      <c r="D25" s="462">
        <f t="shared" si="0"/>
        <v>23</v>
      </c>
      <c r="E25" s="471"/>
      <c r="F25" s="475">
        <v>2</v>
      </c>
      <c r="G25" s="467" t="s">
        <v>136</v>
      </c>
      <c r="H25" s="461">
        <f>'Ｐ4～5'!N11</f>
        <v>-48</v>
      </c>
      <c r="I25" s="462">
        <f t="shared" si="1"/>
        <v>23</v>
      </c>
      <c r="J25" s="471"/>
      <c r="K25" s="475">
        <v>9</v>
      </c>
      <c r="L25" s="467" t="s">
        <v>199</v>
      </c>
      <c r="M25" s="461">
        <f>'Ｐ4～5'!AA18</f>
        <v>-28</v>
      </c>
      <c r="N25" s="462">
        <f t="shared" si="2"/>
        <v>23</v>
      </c>
    </row>
    <row r="26" spans="1:14" s="473" customFormat="1" ht="18.75" customHeight="1">
      <c r="A26" s="474">
        <v>3</v>
      </c>
      <c r="B26" s="460" t="s">
        <v>279</v>
      </c>
      <c r="C26" s="461">
        <f>'Ｐ4～5'!E12</f>
        <v>-89</v>
      </c>
      <c r="D26" s="462">
        <f t="shared" si="0"/>
        <v>24</v>
      </c>
      <c r="E26" s="471"/>
      <c r="F26" s="475">
        <v>1</v>
      </c>
      <c r="G26" s="467" t="s">
        <v>134</v>
      </c>
      <c r="H26" s="461">
        <f>'Ｐ4～5'!N10</f>
        <v>-57</v>
      </c>
      <c r="I26" s="462">
        <f t="shared" si="1"/>
        <v>24</v>
      </c>
      <c r="J26" s="471"/>
      <c r="K26" s="475">
        <v>3</v>
      </c>
      <c r="L26" s="467" t="s">
        <v>279</v>
      </c>
      <c r="M26" s="461">
        <f>'Ｐ4～5'!AA12</f>
        <v>-47</v>
      </c>
      <c r="N26" s="462">
        <f t="shared" si="2"/>
        <v>24</v>
      </c>
    </row>
    <row r="27" spans="1:14" s="473" customFormat="1" ht="18.75" customHeight="1" thickBot="1">
      <c r="A27" s="476">
        <v>1</v>
      </c>
      <c r="B27" s="463" t="s">
        <v>134</v>
      </c>
      <c r="C27" s="464">
        <f>'Ｐ4～5'!E10</f>
        <v>-155</v>
      </c>
      <c r="D27" s="465">
        <f t="shared" si="0"/>
        <v>25</v>
      </c>
      <c r="E27" s="471"/>
      <c r="F27" s="477">
        <v>10</v>
      </c>
      <c r="G27" s="469" t="s">
        <v>200</v>
      </c>
      <c r="H27" s="464">
        <f>'Ｐ4～5'!N19</f>
        <v>-63</v>
      </c>
      <c r="I27" s="465">
        <f t="shared" si="1"/>
        <v>25</v>
      </c>
      <c r="J27" s="471"/>
      <c r="K27" s="477">
        <v>1</v>
      </c>
      <c r="L27" s="469" t="s">
        <v>134</v>
      </c>
      <c r="M27" s="464">
        <f>'Ｐ4～5'!AA10</f>
        <v>-98</v>
      </c>
      <c r="N27" s="465">
        <f t="shared" si="2"/>
        <v>25</v>
      </c>
    </row>
    <row r="28" ht="6" customHeight="1"/>
    <row r="29" spans="2:14" ht="17.25" customHeight="1">
      <c r="B29" s="384" t="s">
        <v>343</v>
      </c>
      <c r="C29" s="478" t="s">
        <v>296</v>
      </c>
      <c r="D29" s="391">
        <f>COUNTIF(C$3:C$27,"&gt;0")</f>
        <v>2</v>
      </c>
      <c r="G29" s="384" t="s">
        <v>344</v>
      </c>
      <c r="H29" s="478" t="s">
        <v>296</v>
      </c>
      <c r="I29" s="391">
        <f>COUNTIF(H$3:H$27,"&gt;0")</f>
        <v>1</v>
      </c>
      <c r="L29" s="384" t="s">
        <v>345</v>
      </c>
      <c r="M29" s="478" t="s">
        <v>296</v>
      </c>
      <c r="N29" s="391">
        <f>COUNTIF(M$3:M$27,"&gt;0")</f>
        <v>7</v>
      </c>
    </row>
    <row r="30" spans="3:14" ht="17.25" customHeight="1">
      <c r="C30" s="478" t="s">
        <v>297</v>
      </c>
      <c r="D30" s="391">
        <f>COUNTIF(C$3:C$27,"&lt;0")</f>
        <v>22</v>
      </c>
      <c r="H30" s="478" t="s">
        <v>297</v>
      </c>
      <c r="I30" s="391">
        <f>COUNTIF(H$3:H$27,"&lt;0")</f>
        <v>24</v>
      </c>
      <c r="M30" s="478" t="s">
        <v>297</v>
      </c>
      <c r="N30" s="391">
        <f>COUNTIF(M$3:M$27,"&lt;0")</f>
        <v>17</v>
      </c>
    </row>
    <row r="31" spans="3:14" ht="17.25" customHeight="1">
      <c r="C31" s="478" t="s">
        <v>298</v>
      </c>
      <c r="D31" s="391">
        <f>COUNTIF(C$3:C$27,"=0")</f>
        <v>1</v>
      </c>
      <c r="H31" s="478" t="s">
        <v>298</v>
      </c>
      <c r="I31" s="391">
        <f>COUNTIF(H$3:H$27,"=0")</f>
        <v>0</v>
      </c>
      <c r="M31" s="478" t="s">
        <v>298</v>
      </c>
      <c r="N31" s="391">
        <f>COUNTIF(M$3:M$27,"=0")</f>
        <v>1</v>
      </c>
    </row>
    <row r="32" spans="2:12" ht="16.5" customHeight="1">
      <c r="B32" s="384" t="s">
        <v>358</v>
      </c>
      <c r="G32" s="384" t="s">
        <v>359</v>
      </c>
      <c r="L32" s="384" t="s">
        <v>360</v>
      </c>
    </row>
    <row r="33" spans="2:13" ht="13.5" customHeight="1">
      <c r="B33" s="417" t="s">
        <v>357</v>
      </c>
      <c r="C33" s="385">
        <f>SUM(C3:C27)</f>
        <v>-735</v>
      </c>
      <c r="G33" s="417" t="s">
        <v>357</v>
      </c>
      <c r="H33" s="385">
        <f>SUM(H3:H27)</f>
        <v>-497</v>
      </c>
      <c r="L33" s="417" t="s">
        <v>357</v>
      </c>
      <c r="M33" s="385">
        <f>SUM(M3:M27)</f>
        <v>-238</v>
      </c>
    </row>
    <row r="34" spans="2:13" ht="13.5" customHeight="1">
      <c r="B34" s="417" t="s">
        <v>338</v>
      </c>
      <c r="C34" s="385">
        <f>'Ｐ4～5'!E7</f>
        <v>-735</v>
      </c>
      <c r="G34" s="417" t="s">
        <v>339</v>
      </c>
      <c r="H34" s="385">
        <f>'Ｐ4～5'!N7</f>
        <v>-497</v>
      </c>
      <c r="L34" s="417" t="s">
        <v>340</v>
      </c>
      <c r="M34" s="385">
        <f>'Ｐ4～5'!AA7</f>
        <v>-238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59</v>
      </c>
    </row>
    <row r="2" ht="6" customHeight="1">
      <c r="B2" s="118"/>
    </row>
    <row r="3" spans="1:12" ht="13.5">
      <c r="A3" s="54" t="s">
        <v>22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21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47</v>
      </c>
      <c r="E28" s="95"/>
      <c r="F28" s="19" t="s">
        <v>38</v>
      </c>
      <c r="G28" s="19"/>
      <c r="H28" s="20" t="s">
        <v>39</v>
      </c>
      <c r="I28" s="19"/>
      <c r="J28" s="12"/>
      <c r="K28" s="241" t="s">
        <v>188</v>
      </c>
      <c r="L28" s="14"/>
    </row>
    <row r="29" spans="1:12" ht="13.5">
      <c r="A29" s="4" t="s">
        <v>2</v>
      </c>
      <c r="B29" s="5"/>
      <c r="C29" s="15" t="s">
        <v>3</v>
      </c>
      <c r="D29" s="5" t="s">
        <v>45</v>
      </c>
      <c r="E29" s="15" t="s">
        <v>46</v>
      </c>
      <c r="F29" s="5" t="s">
        <v>48</v>
      </c>
      <c r="G29" s="79" t="s">
        <v>46</v>
      </c>
      <c r="H29" s="5" t="s">
        <v>49</v>
      </c>
      <c r="I29" s="79" t="s">
        <v>46</v>
      </c>
      <c r="J29" s="4" t="s">
        <v>4</v>
      </c>
      <c r="K29" s="242" t="s">
        <v>50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37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225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281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288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89" t="s">
        <v>10</v>
      </c>
      <c r="B42" s="480">
        <v>40452</v>
      </c>
      <c r="C42" s="290">
        <v>1085997</v>
      </c>
      <c r="D42" s="291">
        <v>-10912</v>
      </c>
      <c r="E42" s="292">
        <v>-0.9942750821652819</v>
      </c>
      <c r="F42" s="293">
        <v>-7254</v>
      </c>
      <c r="G42" s="294">
        <v>-0.6609669580303293</v>
      </c>
      <c r="H42" s="293">
        <v>-3658</v>
      </c>
      <c r="I42" s="295">
        <v>-0.3333081241349524</v>
      </c>
      <c r="J42" s="296">
        <v>390136</v>
      </c>
      <c r="K42" s="297">
        <v>1145</v>
      </c>
      <c r="L42" s="298">
        <v>2.7836369881272174</v>
      </c>
    </row>
    <row r="43" spans="1:12" ht="13.5" customHeight="1" thickTop="1">
      <c r="A43" s="543"/>
      <c r="B43" s="544" t="s">
        <v>440</v>
      </c>
      <c r="C43" s="537">
        <v>1086571</v>
      </c>
      <c r="D43" s="538">
        <v>-637</v>
      </c>
      <c r="E43" s="539">
        <v>-0.05859044451475706</v>
      </c>
      <c r="F43" s="540">
        <v>-561</v>
      </c>
      <c r="G43" s="545">
        <v>-0.051600061809699706</v>
      </c>
      <c r="H43" s="540">
        <v>-76</v>
      </c>
      <c r="I43" s="546">
        <v>-0.006990382705057357</v>
      </c>
      <c r="J43" s="541">
        <v>398598</v>
      </c>
      <c r="K43" s="547">
        <v>-31</v>
      </c>
      <c r="L43" s="542">
        <v>2.7259820671453445</v>
      </c>
    </row>
    <row r="44" spans="1:12" ht="13.5" customHeight="1">
      <c r="A44" s="275"/>
      <c r="B44" s="548" t="s">
        <v>434</v>
      </c>
      <c r="C44" s="277">
        <v>1085997</v>
      </c>
      <c r="D44" s="278"/>
      <c r="E44" s="549"/>
      <c r="F44" s="550"/>
      <c r="G44" s="551"/>
      <c r="H44" s="550"/>
      <c r="I44" s="552"/>
      <c r="J44" s="553">
        <v>390136</v>
      </c>
      <c r="K44" s="554"/>
      <c r="L44" s="555"/>
    </row>
    <row r="45" spans="1:12" ht="13.5" customHeight="1">
      <c r="A45" s="55"/>
      <c r="B45" s="276" t="s">
        <v>293</v>
      </c>
      <c r="C45" s="64">
        <v>1085371</v>
      </c>
      <c r="D45" s="69">
        <v>-626</v>
      </c>
      <c r="E45" s="285">
        <v>-0.05761243397808335</v>
      </c>
      <c r="F45" s="69">
        <v>-631</v>
      </c>
      <c r="G45" s="285">
        <v>-0.05807259718877091</v>
      </c>
      <c r="H45" s="69">
        <v>5</v>
      </c>
      <c r="I45" s="285">
        <v>0.00046016321068756666</v>
      </c>
      <c r="J45" s="286">
        <v>390235</v>
      </c>
      <c r="K45" s="69">
        <v>99</v>
      </c>
      <c r="L45" s="287">
        <v>2.7813266365138953</v>
      </c>
    </row>
    <row r="46" spans="1:12" ht="13.5" customHeight="1">
      <c r="A46" s="275"/>
      <c r="B46" s="276" t="s">
        <v>374</v>
      </c>
      <c r="C46" s="277">
        <v>1084534</v>
      </c>
      <c r="D46" s="278">
        <v>-837</v>
      </c>
      <c r="E46" s="281">
        <v>-0.077116488279123</v>
      </c>
      <c r="F46" s="278">
        <v>-758</v>
      </c>
      <c r="G46" s="281">
        <v>-0.06983787110582464</v>
      </c>
      <c r="H46" s="278">
        <v>-79</v>
      </c>
      <c r="I46" s="281">
        <v>-0.007278617173298347</v>
      </c>
      <c r="J46" s="279">
        <v>390204</v>
      </c>
      <c r="K46" s="278">
        <v>-31</v>
      </c>
      <c r="L46" s="280">
        <v>2.7794025689126713</v>
      </c>
    </row>
    <row r="47" spans="1:12" ht="13.5" customHeight="1">
      <c r="A47" s="275"/>
      <c r="B47" s="122" t="s">
        <v>381</v>
      </c>
      <c r="C47" s="277">
        <v>1083761</v>
      </c>
      <c r="D47" s="278">
        <v>-773</v>
      </c>
      <c r="E47" s="281">
        <v>-0.07127485168745286</v>
      </c>
      <c r="F47" s="278">
        <v>-732</v>
      </c>
      <c r="G47" s="281">
        <v>-0.06749442617751035</v>
      </c>
      <c r="H47" s="278">
        <v>-41</v>
      </c>
      <c r="I47" s="281">
        <v>-0.0037804255099425192</v>
      </c>
      <c r="J47" s="279">
        <v>390155</v>
      </c>
      <c r="K47" s="278">
        <v>-49</v>
      </c>
      <c r="L47" s="280">
        <v>2.7777703733131704</v>
      </c>
    </row>
    <row r="48" spans="1:12" ht="13.5" customHeight="1">
      <c r="A48" s="275"/>
      <c r="B48" s="122" t="s">
        <v>382</v>
      </c>
      <c r="C48" s="64">
        <v>1082849</v>
      </c>
      <c r="D48" s="69">
        <v>-912</v>
      </c>
      <c r="E48" s="74">
        <v>-0.08415139500314184</v>
      </c>
      <c r="F48" s="80">
        <v>-845</v>
      </c>
      <c r="G48" s="85">
        <v>-0.07796922015093734</v>
      </c>
      <c r="H48" s="80">
        <v>-67</v>
      </c>
      <c r="I48" s="86">
        <v>-0.006182174852204499</v>
      </c>
      <c r="J48" s="87">
        <v>390160</v>
      </c>
      <c r="K48" s="92">
        <v>5</v>
      </c>
      <c r="L48" s="60">
        <v>2.7753972729136764</v>
      </c>
    </row>
    <row r="49" spans="1:12" ht="13.5" customHeight="1">
      <c r="A49" s="55"/>
      <c r="B49" s="283" t="s">
        <v>387</v>
      </c>
      <c r="C49" s="64">
        <v>1081912</v>
      </c>
      <c r="D49" s="69">
        <v>-937</v>
      </c>
      <c r="E49" s="74">
        <v>-0.0865309937027231</v>
      </c>
      <c r="F49" s="80">
        <v>-699</v>
      </c>
      <c r="G49" s="85">
        <v>-0.06455193660427262</v>
      </c>
      <c r="H49" s="80">
        <v>-238</v>
      </c>
      <c r="I49" s="86">
        <v>-0.021979057098450477</v>
      </c>
      <c r="J49" s="87">
        <v>390023</v>
      </c>
      <c r="K49" s="92">
        <v>-137</v>
      </c>
      <c r="L49" s="60">
        <v>2.773969740246088</v>
      </c>
    </row>
    <row r="50" spans="1:12" ht="13.5" customHeight="1">
      <c r="A50" s="55"/>
      <c r="B50" s="122" t="s">
        <v>390</v>
      </c>
      <c r="C50" s="64">
        <v>1078550</v>
      </c>
      <c r="D50" s="69">
        <v>-3362</v>
      </c>
      <c r="E50" s="74">
        <v>-0.3107461605010389</v>
      </c>
      <c r="F50" s="80">
        <v>-707</v>
      </c>
      <c r="G50" s="85">
        <v>-0.06534727408513817</v>
      </c>
      <c r="H50" s="80">
        <v>-2655</v>
      </c>
      <c r="I50" s="86">
        <v>-0.2453988864159007</v>
      </c>
      <c r="J50" s="87">
        <v>389594</v>
      </c>
      <c r="K50" s="92">
        <v>-429</v>
      </c>
      <c r="L50" s="60">
        <v>2.768394790474186</v>
      </c>
    </row>
    <row r="51" spans="1:12" ht="13.5" customHeight="1">
      <c r="A51" s="55"/>
      <c r="B51" s="283" t="s">
        <v>392</v>
      </c>
      <c r="C51" s="64">
        <v>1077851</v>
      </c>
      <c r="D51" s="69">
        <v>-699</v>
      </c>
      <c r="E51" s="74">
        <v>-0.06480923462055538</v>
      </c>
      <c r="F51" s="80">
        <v>-683</v>
      </c>
      <c r="G51" s="85">
        <v>-0.06332576143896898</v>
      </c>
      <c r="H51" s="80">
        <v>-16</v>
      </c>
      <c r="I51" s="86">
        <v>-0.0014834731815863893</v>
      </c>
      <c r="J51" s="87">
        <v>390653</v>
      </c>
      <c r="K51" s="92">
        <v>1059</v>
      </c>
      <c r="L51" s="60">
        <v>2.759100787655541</v>
      </c>
    </row>
    <row r="52" spans="1:12" ht="13.5" customHeight="1">
      <c r="A52" s="55"/>
      <c r="B52" s="283" t="s">
        <v>395</v>
      </c>
      <c r="C52" s="64">
        <v>1077304</v>
      </c>
      <c r="D52" s="69">
        <v>-547</v>
      </c>
      <c r="E52" s="74">
        <v>-0.05074912951790183</v>
      </c>
      <c r="F52" s="80">
        <v>-603</v>
      </c>
      <c r="G52" s="85">
        <v>-0.05594465283234881</v>
      </c>
      <c r="H52" s="80">
        <v>56</v>
      </c>
      <c r="I52" s="86">
        <v>0.005195523314446987</v>
      </c>
      <c r="J52" s="87">
        <v>390890</v>
      </c>
      <c r="K52" s="92">
        <v>237</v>
      </c>
      <c r="L52" s="60">
        <v>2.756028550231523</v>
      </c>
    </row>
    <row r="53" spans="1:12" ht="13.5" customHeight="1">
      <c r="A53" s="55"/>
      <c r="B53" s="283" t="s">
        <v>398</v>
      </c>
      <c r="C53" s="64">
        <v>1076720</v>
      </c>
      <c r="D53" s="69">
        <v>-584</v>
      </c>
      <c r="E53" s="74">
        <v>-0.054209396790506674</v>
      </c>
      <c r="F53" s="80">
        <v>-621</v>
      </c>
      <c r="G53" s="85">
        <v>-0.057643896244699726</v>
      </c>
      <c r="H53" s="80">
        <v>37</v>
      </c>
      <c r="I53" s="86">
        <v>0.0034344994541930596</v>
      </c>
      <c r="J53" s="87">
        <v>390965</v>
      </c>
      <c r="K53" s="92">
        <v>75</v>
      </c>
      <c r="L53" s="60">
        <v>2.7540061130791758</v>
      </c>
    </row>
    <row r="54" spans="1:12" ht="13.5" customHeight="1">
      <c r="A54" s="55"/>
      <c r="B54" s="283" t="s">
        <v>404</v>
      </c>
      <c r="C54" s="64">
        <v>1076207</v>
      </c>
      <c r="D54" s="69">
        <v>-513</v>
      </c>
      <c r="E54" s="74">
        <v>-0.047644698714614755</v>
      </c>
      <c r="F54" s="80">
        <v>-511</v>
      </c>
      <c r="G54" s="85">
        <v>-0.04745894940188721</v>
      </c>
      <c r="H54" s="80">
        <v>-2</v>
      </c>
      <c r="I54" s="86">
        <v>-0.0001857493127275429</v>
      </c>
      <c r="J54" s="87">
        <v>390993</v>
      </c>
      <c r="K54" s="92">
        <v>28</v>
      </c>
      <c r="L54" s="60">
        <v>2.752496847769653</v>
      </c>
    </row>
    <row r="55" spans="1:12" ht="13.5" customHeight="1">
      <c r="A55" s="55"/>
      <c r="B55" s="283" t="s">
        <v>409</v>
      </c>
      <c r="C55" s="64">
        <v>1075764</v>
      </c>
      <c r="D55" s="69">
        <v>-443</v>
      </c>
      <c r="E55" s="74">
        <v>-0.041163084796883874</v>
      </c>
      <c r="F55" s="80">
        <v>-581</v>
      </c>
      <c r="G55" s="85">
        <v>-0.053985896765213384</v>
      </c>
      <c r="H55" s="80">
        <v>138</v>
      </c>
      <c r="I55" s="86">
        <v>0.012822811968329512</v>
      </c>
      <c r="J55" s="87">
        <v>391067</v>
      </c>
      <c r="K55" s="92">
        <v>74</v>
      </c>
      <c r="L55" s="60">
        <v>2.750843205895665</v>
      </c>
    </row>
    <row r="56" spans="1:12" ht="13.5" customHeight="1">
      <c r="A56" s="109"/>
      <c r="B56" s="274" t="s">
        <v>410</v>
      </c>
      <c r="C56" s="100">
        <f>'Ｐ4～5'!B6</f>
        <v>1075058</v>
      </c>
      <c r="D56" s="110">
        <f>C56-C55</f>
        <v>-706</v>
      </c>
      <c r="E56" s="111">
        <f>D56/C55*100</f>
        <v>-0.06562777709609172</v>
      </c>
      <c r="F56" s="101">
        <f>'Ｐ4～5'!N6</f>
        <v>-497</v>
      </c>
      <c r="G56" s="112">
        <f>F56/C55*100</f>
        <v>-0.04619972410305606</v>
      </c>
      <c r="H56" s="101">
        <f>'Ｐ4～5'!AA6</f>
        <v>-209</v>
      </c>
      <c r="I56" s="113">
        <f>H56/C55*100</f>
        <v>-0.019428052993035648</v>
      </c>
      <c r="J56" s="114">
        <f>'Ｐ6'!B6</f>
        <v>391082</v>
      </c>
      <c r="K56" s="351">
        <f>'Ｐ6'!K6</f>
        <v>15</v>
      </c>
      <c r="L56" s="115">
        <f>C56/J56</f>
        <v>2.748932448949325</v>
      </c>
    </row>
    <row r="57" spans="1:12" ht="12.75" customHeight="1">
      <c r="A57" s="56" t="s">
        <v>210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32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435</v>
      </c>
    </row>
    <row r="60" spans="1:6" ht="13.5">
      <c r="A60" s="51" t="s">
        <v>436</v>
      </c>
      <c r="B60" s="284"/>
      <c r="C60" s="51"/>
      <c r="D60" s="51"/>
      <c r="E60" s="52"/>
      <c r="F60" s="51"/>
    </row>
  </sheetData>
  <sheetProtection/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60</v>
      </c>
    </row>
    <row r="2" ht="3.75" customHeight="1">
      <c r="B2" s="119"/>
    </row>
    <row r="3" ht="13.5" customHeight="1">
      <c r="A3" s="51" t="s">
        <v>20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33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53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51</v>
      </c>
      <c r="E29" s="2"/>
      <c r="F29" s="4" t="s">
        <v>14</v>
      </c>
      <c r="G29" s="15" t="s">
        <v>15</v>
      </c>
      <c r="H29" s="17" t="s">
        <v>52</v>
      </c>
      <c r="I29" s="17"/>
      <c r="J29" s="17" t="s">
        <v>54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55</v>
      </c>
      <c r="K30" s="24"/>
    </row>
    <row r="31" spans="1:11" ht="13.5" customHeight="1">
      <c r="A31" s="26" t="s">
        <v>16</v>
      </c>
      <c r="B31" s="9">
        <v>9095</v>
      </c>
      <c r="C31" s="16">
        <v>12011</v>
      </c>
      <c r="D31" s="9"/>
      <c r="E31" s="75">
        <v>-2916</v>
      </c>
      <c r="F31" s="13">
        <v>18837</v>
      </c>
      <c r="G31" s="16">
        <v>21379</v>
      </c>
      <c r="H31" s="10"/>
      <c r="I31" s="94">
        <v>-2542</v>
      </c>
      <c r="J31" s="10"/>
      <c r="K31" s="94">
        <v>-5458</v>
      </c>
    </row>
    <row r="32" spans="1:11" ht="13.5" customHeight="1">
      <c r="A32" s="26" t="s">
        <v>17</v>
      </c>
      <c r="B32" s="9">
        <v>8778</v>
      </c>
      <c r="C32" s="16">
        <v>11948</v>
      </c>
      <c r="D32" s="9"/>
      <c r="E32" s="75">
        <v>-3170</v>
      </c>
      <c r="F32" s="13">
        <v>18817</v>
      </c>
      <c r="G32" s="16">
        <v>21546</v>
      </c>
      <c r="H32" s="10"/>
      <c r="I32" s="94">
        <v>-2729</v>
      </c>
      <c r="J32" s="10"/>
      <c r="K32" s="94">
        <v>-5899</v>
      </c>
    </row>
    <row r="33" spans="1:11" ht="13.5" customHeight="1">
      <c r="A33" s="26" t="s">
        <v>34</v>
      </c>
      <c r="B33" s="9">
        <v>8619</v>
      </c>
      <c r="C33" s="16">
        <v>12131</v>
      </c>
      <c r="D33" s="9"/>
      <c r="E33" s="75">
        <v>-3512</v>
      </c>
      <c r="F33" s="13">
        <v>17944</v>
      </c>
      <c r="G33" s="16">
        <v>21902</v>
      </c>
      <c r="H33" s="10"/>
      <c r="I33" s="94">
        <v>-3958</v>
      </c>
      <c r="J33" s="10"/>
      <c r="K33" s="94">
        <v>-7470</v>
      </c>
    </row>
    <row r="34" spans="1:11" ht="13.5" customHeight="1">
      <c r="A34" s="26" t="s">
        <v>35</v>
      </c>
      <c r="B34" s="9">
        <v>8307</v>
      </c>
      <c r="C34" s="16">
        <v>12503</v>
      </c>
      <c r="D34" s="9"/>
      <c r="E34" s="75">
        <v>-4196</v>
      </c>
      <c r="F34" s="13">
        <v>17562</v>
      </c>
      <c r="G34" s="16">
        <v>21911</v>
      </c>
      <c r="H34" s="10"/>
      <c r="I34" s="94">
        <v>-4349</v>
      </c>
      <c r="J34" s="10"/>
      <c r="K34" s="94">
        <v>-8545</v>
      </c>
    </row>
    <row r="35" spans="1:11" ht="13.5" customHeight="1">
      <c r="A35" s="39" t="s">
        <v>205</v>
      </c>
      <c r="B35" s="29">
        <v>7962</v>
      </c>
      <c r="C35" s="29">
        <v>12723</v>
      </c>
      <c r="D35" s="9"/>
      <c r="E35" s="75">
        <v>-4761</v>
      </c>
      <c r="F35" s="37">
        <v>17715</v>
      </c>
      <c r="G35" s="29">
        <v>21090</v>
      </c>
      <c r="H35" s="10"/>
      <c r="I35" s="94">
        <v>-3375</v>
      </c>
      <c r="J35" s="10"/>
      <c r="K35" s="94">
        <v>-8136</v>
      </c>
    </row>
    <row r="36" spans="1:11" ht="13.5" customHeight="1">
      <c r="A36" s="39" t="s">
        <v>224</v>
      </c>
      <c r="B36" s="40">
        <v>7851</v>
      </c>
      <c r="C36" s="29">
        <v>13027</v>
      </c>
      <c r="D36" s="9"/>
      <c r="E36" s="75">
        <v>-5176</v>
      </c>
      <c r="F36" s="37">
        <v>16987</v>
      </c>
      <c r="G36" s="29">
        <v>21438</v>
      </c>
      <c r="H36" s="10"/>
      <c r="I36" s="94">
        <v>-4451</v>
      </c>
      <c r="J36" s="10"/>
      <c r="K36" s="94">
        <v>-9627</v>
      </c>
    </row>
    <row r="37" spans="1:13" ht="13.5" customHeight="1">
      <c r="A37" s="42" t="s">
        <v>226</v>
      </c>
      <c r="B37" s="43">
        <v>7655</v>
      </c>
      <c r="C37" s="44">
        <v>13580</v>
      </c>
      <c r="D37" s="9"/>
      <c r="E37" s="75">
        <v>-5925</v>
      </c>
      <c r="F37" s="43">
        <v>15561</v>
      </c>
      <c r="G37" s="44">
        <v>21101</v>
      </c>
      <c r="H37" s="10"/>
      <c r="I37" s="94">
        <v>-5540</v>
      </c>
      <c r="J37" s="10"/>
      <c r="K37" s="94">
        <v>-11465</v>
      </c>
      <c r="L37" s="41"/>
      <c r="M37" s="32"/>
    </row>
    <row r="38" spans="1:12" ht="13.5" customHeight="1">
      <c r="A38" s="42" t="s">
        <v>282</v>
      </c>
      <c r="B38" s="43">
        <v>7617</v>
      </c>
      <c r="C38" s="44">
        <v>13532</v>
      </c>
      <c r="D38" s="9"/>
      <c r="E38" s="75">
        <v>-5915</v>
      </c>
      <c r="F38" s="43">
        <v>15001</v>
      </c>
      <c r="G38" s="44">
        <v>21822</v>
      </c>
      <c r="H38" s="10"/>
      <c r="I38" s="94">
        <v>-6821</v>
      </c>
      <c r="J38" s="10"/>
      <c r="K38" s="94">
        <v>-12736</v>
      </c>
      <c r="L38" s="7"/>
    </row>
    <row r="39" spans="1:12" ht="13.5" customHeight="1">
      <c r="A39" s="39" t="s">
        <v>289</v>
      </c>
      <c r="B39" s="37">
        <v>7528</v>
      </c>
      <c r="C39" s="29">
        <v>13604</v>
      </c>
      <c r="D39" s="40"/>
      <c r="E39" s="76">
        <v>-6076</v>
      </c>
      <c r="F39" s="37">
        <v>15010</v>
      </c>
      <c r="G39" s="29">
        <v>21227</v>
      </c>
      <c r="H39" s="36"/>
      <c r="I39" s="93">
        <v>-6217</v>
      </c>
      <c r="J39" s="36"/>
      <c r="K39" s="93">
        <v>-12293</v>
      </c>
      <c r="L39" s="7"/>
    </row>
    <row r="40" spans="1:11" ht="13.5" customHeight="1">
      <c r="A40" s="39" t="s">
        <v>363</v>
      </c>
      <c r="B40" s="37">
        <v>7044</v>
      </c>
      <c r="C40" s="29">
        <v>13982</v>
      </c>
      <c r="D40" s="40"/>
      <c r="E40" s="76">
        <v>-6938</v>
      </c>
      <c r="F40" s="37">
        <v>15469</v>
      </c>
      <c r="G40" s="29">
        <v>20055</v>
      </c>
      <c r="H40" s="36"/>
      <c r="I40" s="93">
        <v>-4586</v>
      </c>
      <c r="J40" s="36"/>
      <c r="K40" s="93">
        <v>-11524</v>
      </c>
    </row>
    <row r="41" spans="1:11" ht="13.5" customHeight="1">
      <c r="A41" s="251" t="s">
        <v>411</v>
      </c>
      <c r="B41" s="47">
        <v>6871</v>
      </c>
      <c r="C41" s="46">
        <v>14125</v>
      </c>
      <c r="D41" s="6"/>
      <c r="E41" s="77">
        <v>-7254</v>
      </c>
      <c r="F41" s="47">
        <v>14401</v>
      </c>
      <c r="G41" s="46">
        <v>18059</v>
      </c>
      <c r="H41" s="252"/>
      <c r="I41" s="253">
        <v>-3658</v>
      </c>
      <c r="J41" s="252"/>
      <c r="K41" s="253">
        <v>-10912</v>
      </c>
    </row>
    <row r="42" spans="1:11" ht="13.5" customHeight="1" thickBot="1">
      <c r="A42" s="254" t="s">
        <v>412</v>
      </c>
      <c r="B42" s="255">
        <v>6715</v>
      </c>
      <c r="C42" s="256">
        <v>14583</v>
      </c>
      <c r="D42" s="257"/>
      <c r="E42" s="258">
        <v>-7868</v>
      </c>
      <c r="F42" s="255">
        <v>14444</v>
      </c>
      <c r="G42" s="256">
        <v>17515</v>
      </c>
      <c r="H42" s="259"/>
      <c r="I42" s="260">
        <v>-3071</v>
      </c>
      <c r="J42" s="259"/>
      <c r="K42" s="260">
        <f>I42+E42</f>
        <v>-10939</v>
      </c>
    </row>
    <row r="43" spans="1:13" ht="13.5" customHeight="1" thickTop="1">
      <c r="A43" s="123" t="s">
        <v>413</v>
      </c>
      <c r="B43" s="124">
        <v>558</v>
      </c>
      <c r="C43" s="64">
        <v>1189</v>
      </c>
      <c r="D43" s="125"/>
      <c r="E43" s="80">
        <v>-631</v>
      </c>
      <c r="F43" s="126">
        <v>991</v>
      </c>
      <c r="G43" s="127">
        <v>986</v>
      </c>
      <c r="H43" s="125"/>
      <c r="I43" s="128">
        <v>5</v>
      </c>
      <c r="J43" s="129"/>
      <c r="K43" s="128">
        <v>-626</v>
      </c>
      <c r="M43" s="6"/>
    </row>
    <row r="44" spans="1:13" ht="13.5" customHeight="1">
      <c r="A44" s="123" t="s">
        <v>371</v>
      </c>
      <c r="B44" s="124">
        <v>536</v>
      </c>
      <c r="C44" s="64">
        <v>1294</v>
      </c>
      <c r="D44" s="125"/>
      <c r="E44" s="80">
        <v>-758</v>
      </c>
      <c r="F44" s="126">
        <v>734</v>
      </c>
      <c r="G44" s="127">
        <v>813</v>
      </c>
      <c r="H44" s="125"/>
      <c r="I44" s="128">
        <v>-79</v>
      </c>
      <c r="J44" s="129"/>
      <c r="K44" s="128">
        <v>-837</v>
      </c>
      <c r="M44" s="6"/>
    </row>
    <row r="45" spans="1:13" ht="13.5" customHeight="1">
      <c r="A45" s="57" t="s">
        <v>375</v>
      </c>
      <c r="B45" s="124">
        <v>538</v>
      </c>
      <c r="C45" s="64">
        <v>1270</v>
      </c>
      <c r="D45" s="125"/>
      <c r="E45" s="80">
        <v>-732</v>
      </c>
      <c r="F45" s="126">
        <v>676</v>
      </c>
      <c r="G45" s="127">
        <v>717</v>
      </c>
      <c r="H45" s="125"/>
      <c r="I45" s="128">
        <v>-41</v>
      </c>
      <c r="J45" s="129"/>
      <c r="K45" s="128">
        <v>-773</v>
      </c>
      <c r="M45" s="6"/>
    </row>
    <row r="46" spans="1:13" ht="13.5" customHeight="1">
      <c r="A46" s="57" t="s">
        <v>378</v>
      </c>
      <c r="B46" s="124">
        <v>555</v>
      </c>
      <c r="C46" s="64">
        <v>1400</v>
      </c>
      <c r="D46" s="125"/>
      <c r="E46" s="80">
        <v>-845</v>
      </c>
      <c r="F46" s="126">
        <v>750</v>
      </c>
      <c r="G46" s="127">
        <v>817</v>
      </c>
      <c r="H46" s="125"/>
      <c r="I46" s="128">
        <v>-67</v>
      </c>
      <c r="J46" s="246"/>
      <c r="K46" s="247">
        <v>-912</v>
      </c>
      <c r="M46" s="6"/>
    </row>
    <row r="47" spans="1:13" ht="13.5" customHeight="1">
      <c r="A47" s="57" t="s">
        <v>383</v>
      </c>
      <c r="B47" s="124">
        <v>507</v>
      </c>
      <c r="C47" s="64">
        <v>1206</v>
      </c>
      <c r="D47" s="125"/>
      <c r="E47" s="80">
        <v>-699</v>
      </c>
      <c r="F47" s="126">
        <v>736</v>
      </c>
      <c r="G47" s="127">
        <v>974</v>
      </c>
      <c r="H47" s="125"/>
      <c r="I47" s="128">
        <v>-238</v>
      </c>
      <c r="J47" s="246"/>
      <c r="K47" s="247">
        <v>-937</v>
      </c>
      <c r="M47" s="6"/>
    </row>
    <row r="48" spans="1:13" ht="13.5" customHeight="1">
      <c r="A48" s="57" t="s">
        <v>388</v>
      </c>
      <c r="B48" s="124">
        <v>560</v>
      </c>
      <c r="C48" s="64">
        <v>1267</v>
      </c>
      <c r="D48" s="125"/>
      <c r="E48" s="80">
        <v>-707</v>
      </c>
      <c r="F48" s="126">
        <v>2137</v>
      </c>
      <c r="G48" s="127">
        <v>4792</v>
      </c>
      <c r="H48" s="125"/>
      <c r="I48" s="128">
        <v>-2655</v>
      </c>
      <c r="J48" s="246"/>
      <c r="K48" s="247">
        <v>-3362</v>
      </c>
      <c r="M48" s="6"/>
    </row>
    <row r="49" spans="1:13" ht="13.5" customHeight="1">
      <c r="A49" s="57" t="s">
        <v>391</v>
      </c>
      <c r="B49" s="124">
        <v>514</v>
      </c>
      <c r="C49" s="64">
        <v>1197</v>
      </c>
      <c r="D49" s="125"/>
      <c r="E49" s="80">
        <v>-683</v>
      </c>
      <c r="F49" s="126">
        <v>2481</v>
      </c>
      <c r="G49" s="127">
        <v>2497</v>
      </c>
      <c r="H49" s="125"/>
      <c r="I49" s="128">
        <v>-16</v>
      </c>
      <c r="J49" s="246"/>
      <c r="K49" s="247">
        <v>-699</v>
      </c>
      <c r="M49" s="6"/>
    </row>
    <row r="50" spans="1:13" ht="13.5" customHeight="1">
      <c r="A50" s="57" t="s">
        <v>393</v>
      </c>
      <c r="B50" s="124">
        <v>588</v>
      </c>
      <c r="C50" s="64">
        <v>1191</v>
      </c>
      <c r="D50" s="125"/>
      <c r="E50" s="80">
        <v>-603</v>
      </c>
      <c r="F50" s="126">
        <v>1389</v>
      </c>
      <c r="G50" s="127">
        <v>1333</v>
      </c>
      <c r="H50" s="125"/>
      <c r="I50" s="128">
        <v>56</v>
      </c>
      <c r="J50" s="246"/>
      <c r="K50" s="247">
        <v>-547</v>
      </c>
      <c r="M50" s="6"/>
    </row>
    <row r="51" spans="1:13" ht="13.5" customHeight="1">
      <c r="A51" s="57" t="s">
        <v>396</v>
      </c>
      <c r="B51" s="124">
        <v>580</v>
      </c>
      <c r="C51" s="64">
        <v>1201</v>
      </c>
      <c r="D51" s="125"/>
      <c r="E51" s="80">
        <v>-621</v>
      </c>
      <c r="F51" s="126">
        <v>1048</v>
      </c>
      <c r="G51" s="127">
        <v>1011</v>
      </c>
      <c r="H51" s="125"/>
      <c r="I51" s="128">
        <v>37</v>
      </c>
      <c r="J51" s="246"/>
      <c r="K51" s="247">
        <v>-584</v>
      </c>
      <c r="M51" s="6"/>
    </row>
    <row r="52" spans="1:13" ht="13.5" customHeight="1">
      <c r="A52" s="57" t="s">
        <v>399</v>
      </c>
      <c r="B52" s="124">
        <v>589</v>
      </c>
      <c r="C52" s="64">
        <v>1100</v>
      </c>
      <c r="D52" s="125"/>
      <c r="E52" s="80">
        <v>-511</v>
      </c>
      <c r="F52" s="126">
        <v>1185</v>
      </c>
      <c r="G52" s="127">
        <v>1187</v>
      </c>
      <c r="H52" s="125"/>
      <c r="I52" s="128">
        <v>-2</v>
      </c>
      <c r="J52" s="246"/>
      <c r="K52" s="247">
        <v>-513</v>
      </c>
      <c r="M52" s="6"/>
    </row>
    <row r="53" spans="1:13" ht="13.5" customHeight="1">
      <c r="A53" s="57" t="s">
        <v>406</v>
      </c>
      <c r="B53" s="124">
        <v>592</v>
      </c>
      <c r="C53" s="64">
        <v>1173</v>
      </c>
      <c r="D53" s="125"/>
      <c r="E53" s="80">
        <v>-581</v>
      </c>
      <c r="F53" s="126">
        <v>1328</v>
      </c>
      <c r="G53" s="127">
        <v>1190</v>
      </c>
      <c r="H53" s="125"/>
      <c r="I53" s="128">
        <v>138</v>
      </c>
      <c r="J53" s="246"/>
      <c r="K53" s="247">
        <v>-443</v>
      </c>
      <c r="M53" s="6"/>
    </row>
    <row r="54" spans="1:13" ht="13.5" customHeight="1">
      <c r="A54" s="123" t="s">
        <v>414</v>
      </c>
      <c r="B54" s="124">
        <f>'Ｐ4～5'!H6</f>
        <v>598</v>
      </c>
      <c r="C54" s="64">
        <f>'Ｐ4～5'!K6</f>
        <v>1095</v>
      </c>
      <c r="D54" s="125"/>
      <c r="E54" s="80">
        <f>B54-C54</f>
        <v>-497</v>
      </c>
      <c r="F54" s="126">
        <f>'Ｐ4～5'!Q6</f>
        <v>989</v>
      </c>
      <c r="G54" s="127">
        <f>'Ｐ4～5'!V6</f>
        <v>1198</v>
      </c>
      <c r="H54" s="125"/>
      <c r="I54" s="128">
        <f>F54-G54</f>
        <v>-209</v>
      </c>
      <c r="J54" s="246"/>
      <c r="K54" s="247">
        <f>+I54+E54</f>
        <v>-706</v>
      </c>
      <c r="L54" s="396"/>
      <c r="M54" s="6"/>
    </row>
    <row r="55" spans="1:13" ht="13.5" customHeight="1">
      <c r="A55" s="105" t="s">
        <v>18</v>
      </c>
      <c r="B55" s="103">
        <f>SUM(B43:B54)</f>
        <v>6715</v>
      </c>
      <c r="C55" s="103">
        <f>SUM(C43:C54)</f>
        <v>14583</v>
      </c>
      <c r="D55" s="102"/>
      <c r="E55" s="104">
        <f>+B55-C55</f>
        <v>-7868</v>
      </c>
      <c r="F55" s="103">
        <f>SUM(F43:F54)</f>
        <v>14444</v>
      </c>
      <c r="G55" s="103">
        <f>SUM(G43:G54)</f>
        <v>17515</v>
      </c>
      <c r="H55" s="106"/>
      <c r="I55" s="104">
        <f>+F55-G55</f>
        <v>-3071</v>
      </c>
      <c r="J55" s="107"/>
      <c r="K55" s="108">
        <f>+I55+E55</f>
        <v>-10939</v>
      </c>
      <c r="L55" s="396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7" t="s">
        <v>19</v>
      </c>
      <c r="B57" s="30"/>
      <c r="C57" s="31"/>
      <c r="D57" s="31"/>
      <c r="E57" s="506"/>
      <c r="F57" s="31"/>
      <c r="G57" s="31"/>
      <c r="H57" s="31"/>
      <c r="I57" s="506"/>
      <c r="J57" s="31"/>
      <c r="K57" s="506"/>
    </row>
    <row r="58" spans="1:11" ht="13.5" customHeight="1">
      <c r="A58" s="57" t="s">
        <v>405</v>
      </c>
      <c r="B58" s="58">
        <v>575</v>
      </c>
      <c r="C58" s="59">
        <v>1136</v>
      </c>
      <c r="D58" s="9"/>
      <c r="E58" s="75">
        <v>-561</v>
      </c>
      <c r="F58" s="13">
        <v>1101</v>
      </c>
      <c r="G58" s="16">
        <v>1177</v>
      </c>
      <c r="H58" s="9"/>
      <c r="I58" s="93">
        <v>-76</v>
      </c>
      <c r="J58" s="10"/>
      <c r="K58" s="94">
        <v>-637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2" customWidth="1"/>
    <col min="2" max="2" width="8.875" style="192" customWidth="1"/>
    <col min="3" max="4" width="7.625" style="192" customWidth="1"/>
    <col min="5" max="7" width="6.375" style="192" customWidth="1"/>
    <col min="8" max="10" width="4.375" style="192" customWidth="1"/>
    <col min="11" max="11" width="5.875" style="192" bestFit="1" customWidth="1"/>
    <col min="12" max="13" width="4.375" style="192" customWidth="1"/>
    <col min="14" max="16" width="4.625" style="192" customWidth="1"/>
    <col min="17" max="17" width="6.625" style="192" customWidth="1"/>
    <col min="18" max="19" width="6.125" style="192" customWidth="1"/>
    <col min="20" max="20" width="6.25390625" style="192" customWidth="1"/>
    <col min="21" max="21" width="6.125" style="192" customWidth="1"/>
    <col min="22" max="22" width="6.625" style="192" customWidth="1"/>
    <col min="23" max="26" width="6.125" style="192" customWidth="1"/>
    <col min="27" max="27" width="6.50390625" style="192" customWidth="1"/>
    <col min="28" max="28" width="6.75390625" style="192" customWidth="1"/>
    <col min="29" max="29" width="6.875" style="192" customWidth="1"/>
    <col min="30" max="30" width="8.50390625" style="192" customWidth="1"/>
    <col min="31" max="31" width="4.50390625" style="192" customWidth="1"/>
    <col min="32" max="32" width="10.50390625" style="192" bestFit="1" customWidth="1"/>
    <col min="33" max="16384" width="9.00390625" style="192" customWidth="1"/>
  </cols>
  <sheetData>
    <row r="1" spans="1:30" s="451" customFormat="1" ht="24" customHeight="1">
      <c r="A1" s="191" t="s">
        <v>109</v>
      </c>
      <c r="B1" s="355"/>
      <c r="C1" s="355"/>
      <c r="D1" s="355"/>
      <c r="E1" s="356"/>
      <c r="F1" s="356"/>
      <c r="G1" s="356"/>
      <c r="H1" s="355"/>
      <c r="I1" s="355"/>
      <c r="J1" s="355"/>
      <c r="K1" s="355"/>
      <c r="L1" s="355"/>
      <c r="M1" s="355"/>
      <c r="N1" s="355"/>
      <c r="O1" s="355"/>
      <c r="P1" s="355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191"/>
    </row>
    <row r="2" spans="2:29" ht="15" customHeight="1">
      <c r="B2" s="357"/>
      <c r="P2" s="373"/>
      <c r="Q2" s="362"/>
      <c r="AC2" s="529" t="s">
        <v>400</v>
      </c>
    </row>
    <row r="3" spans="1:30" ht="13.5" customHeight="1">
      <c r="A3" s="193"/>
      <c r="B3" s="358" t="s">
        <v>112</v>
      </c>
      <c r="C3" s="359"/>
      <c r="D3" s="358" t="s">
        <v>113</v>
      </c>
      <c r="E3" s="360" t="s">
        <v>114</v>
      </c>
      <c r="F3" s="358"/>
      <c r="G3" s="361"/>
      <c r="H3" s="360" t="s">
        <v>115</v>
      </c>
      <c r="I3" s="359"/>
      <c r="J3" s="361" t="s">
        <v>116</v>
      </c>
      <c r="K3" s="358" t="s">
        <v>117</v>
      </c>
      <c r="L3" s="359"/>
      <c r="M3" s="361" t="s">
        <v>118</v>
      </c>
      <c r="N3" s="358" t="s">
        <v>119</v>
      </c>
      <c r="O3" s="358"/>
      <c r="P3" s="361"/>
      <c r="Q3" s="374" t="s">
        <v>120</v>
      </c>
      <c r="R3" s="375"/>
      <c r="S3" s="375"/>
      <c r="T3" s="375"/>
      <c r="U3" s="376"/>
      <c r="V3" s="375" t="s">
        <v>121</v>
      </c>
      <c r="W3" s="375"/>
      <c r="X3" s="375"/>
      <c r="Y3" s="375"/>
      <c r="Z3" s="376"/>
      <c r="AA3" s="358" t="s">
        <v>122</v>
      </c>
      <c r="AB3" s="358"/>
      <c r="AC3" s="361"/>
      <c r="AD3" s="193"/>
    </row>
    <row r="4" spans="1:30" ht="13.5" customHeight="1">
      <c r="A4" s="194" t="s">
        <v>123</v>
      </c>
      <c r="B4" s="362"/>
      <c r="C4" s="362"/>
      <c r="D4" s="363"/>
      <c r="E4" s="202"/>
      <c r="F4" s="362"/>
      <c r="G4" s="364"/>
      <c r="H4" s="365"/>
      <c r="I4" s="362"/>
      <c r="J4" s="364"/>
      <c r="K4" s="362"/>
      <c r="L4" s="362"/>
      <c r="M4" s="364"/>
      <c r="N4" s="362"/>
      <c r="O4" s="362"/>
      <c r="P4" s="377"/>
      <c r="Q4" s="202"/>
      <c r="R4" s="378" t="s">
        <v>75</v>
      </c>
      <c r="S4" s="377"/>
      <c r="T4" s="363" t="s">
        <v>124</v>
      </c>
      <c r="U4" s="379" t="s">
        <v>125</v>
      </c>
      <c r="V4" s="373"/>
      <c r="W4" s="378" t="s">
        <v>75</v>
      </c>
      <c r="X4" s="373"/>
      <c r="Y4" s="380" t="s">
        <v>124</v>
      </c>
      <c r="Z4" s="379" t="s">
        <v>125</v>
      </c>
      <c r="AA4" s="362"/>
      <c r="AB4" s="362"/>
      <c r="AC4" s="364"/>
      <c r="AD4" s="194" t="s">
        <v>123</v>
      </c>
    </row>
    <row r="5" spans="1:30" ht="13.5" customHeight="1">
      <c r="A5" s="195"/>
      <c r="B5" s="366" t="s">
        <v>127</v>
      </c>
      <c r="C5" s="367" t="s">
        <v>68</v>
      </c>
      <c r="D5" s="366" t="s">
        <v>69</v>
      </c>
      <c r="E5" s="368" t="s">
        <v>75</v>
      </c>
      <c r="F5" s="368" t="s">
        <v>68</v>
      </c>
      <c r="G5" s="369" t="s">
        <v>69</v>
      </c>
      <c r="H5" s="370" t="s">
        <v>75</v>
      </c>
      <c r="I5" s="452" t="s">
        <v>68</v>
      </c>
      <c r="J5" s="453" t="s">
        <v>69</v>
      </c>
      <c r="K5" s="372" t="s">
        <v>75</v>
      </c>
      <c r="L5" s="452" t="s">
        <v>68</v>
      </c>
      <c r="M5" s="453" t="s">
        <v>69</v>
      </c>
      <c r="N5" s="372" t="s">
        <v>75</v>
      </c>
      <c r="O5" s="368" t="s">
        <v>68</v>
      </c>
      <c r="P5" s="369" t="s">
        <v>69</v>
      </c>
      <c r="Q5" s="368" t="s">
        <v>75</v>
      </c>
      <c r="R5" s="381" t="s">
        <v>68</v>
      </c>
      <c r="S5" s="382" t="s">
        <v>69</v>
      </c>
      <c r="T5" s="373"/>
      <c r="U5" s="383"/>
      <c r="V5" s="378" t="s">
        <v>75</v>
      </c>
      <c r="W5" s="381" t="s">
        <v>68</v>
      </c>
      <c r="X5" s="382" t="s">
        <v>69</v>
      </c>
      <c r="Y5" s="373"/>
      <c r="Z5" s="383"/>
      <c r="AA5" s="372" t="s">
        <v>75</v>
      </c>
      <c r="AB5" s="368" t="s">
        <v>68</v>
      </c>
      <c r="AC5" s="368" t="s">
        <v>69</v>
      </c>
      <c r="AD5" s="195"/>
    </row>
    <row r="6" spans="1:30" ht="19.5" customHeight="1">
      <c r="A6" s="196" t="s">
        <v>128</v>
      </c>
      <c r="B6" s="197">
        <v>1075058</v>
      </c>
      <c r="C6" s="197">
        <v>504448</v>
      </c>
      <c r="D6" s="197">
        <v>570610</v>
      </c>
      <c r="E6" s="197">
        <v>-706</v>
      </c>
      <c r="F6" s="197">
        <v>-357</v>
      </c>
      <c r="G6" s="197">
        <v>-349</v>
      </c>
      <c r="H6" s="197">
        <v>598</v>
      </c>
      <c r="I6" s="197">
        <v>299</v>
      </c>
      <c r="J6" s="197">
        <v>299</v>
      </c>
      <c r="K6" s="197">
        <v>1095</v>
      </c>
      <c r="L6" s="197">
        <v>563</v>
      </c>
      <c r="M6" s="197">
        <v>532</v>
      </c>
      <c r="N6" s="197">
        <v>-497</v>
      </c>
      <c r="O6" s="197">
        <v>-264</v>
      </c>
      <c r="P6" s="197">
        <v>-233</v>
      </c>
      <c r="Q6" s="197">
        <v>989</v>
      </c>
      <c r="R6" s="197">
        <v>559</v>
      </c>
      <c r="S6" s="197">
        <v>430</v>
      </c>
      <c r="T6" s="198" t="s">
        <v>129</v>
      </c>
      <c r="U6" s="197">
        <v>989</v>
      </c>
      <c r="V6" s="197">
        <v>1198</v>
      </c>
      <c r="W6" s="197">
        <v>652</v>
      </c>
      <c r="X6" s="197">
        <v>546</v>
      </c>
      <c r="Y6" s="198" t="s">
        <v>129</v>
      </c>
      <c r="Z6" s="197">
        <v>1198</v>
      </c>
      <c r="AA6" s="197">
        <v>-209</v>
      </c>
      <c r="AB6" s="197">
        <v>-93</v>
      </c>
      <c r="AC6" s="197">
        <v>-116</v>
      </c>
      <c r="AD6" s="196" t="s">
        <v>128</v>
      </c>
    </row>
    <row r="7" spans="1:30" ht="14.25" customHeight="1">
      <c r="A7" s="199" t="s">
        <v>130</v>
      </c>
      <c r="B7" s="200">
        <v>1075055</v>
      </c>
      <c r="C7" s="201">
        <v>504424</v>
      </c>
      <c r="D7" s="201">
        <v>570631</v>
      </c>
      <c r="E7" s="201">
        <v>-735</v>
      </c>
      <c r="F7" s="201">
        <v>-370</v>
      </c>
      <c r="G7" s="201">
        <v>-365</v>
      </c>
      <c r="H7" s="201">
        <v>598</v>
      </c>
      <c r="I7" s="201">
        <v>299</v>
      </c>
      <c r="J7" s="201">
        <v>299</v>
      </c>
      <c r="K7" s="201">
        <v>1095</v>
      </c>
      <c r="L7" s="201">
        <v>563</v>
      </c>
      <c r="M7" s="201">
        <v>532</v>
      </c>
      <c r="N7" s="201">
        <v>-497</v>
      </c>
      <c r="O7" s="201">
        <v>-264</v>
      </c>
      <c r="P7" s="201">
        <v>-233</v>
      </c>
      <c r="Q7" s="201">
        <v>1675</v>
      </c>
      <c r="R7" s="201">
        <v>868</v>
      </c>
      <c r="S7" s="201">
        <v>807</v>
      </c>
      <c r="T7" s="201">
        <v>686</v>
      </c>
      <c r="U7" s="201">
        <v>989</v>
      </c>
      <c r="V7" s="201">
        <v>1913</v>
      </c>
      <c r="W7" s="201">
        <v>974</v>
      </c>
      <c r="X7" s="201">
        <v>939</v>
      </c>
      <c r="Y7" s="201">
        <v>715</v>
      </c>
      <c r="Z7" s="201">
        <v>1198</v>
      </c>
      <c r="AA7" s="201">
        <v>-238</v>
      </c>
      <c r="AB7" s="201">
        <v>-106</v>
      </c>
      <c r="AC7" s="201">
        <v>-132</v>
      </c>
      <c r="AD7" s="199" t="s">
        <v>130</v>
      </c>
    </row>
    <row r="8" spans="1:30" ht="14.25" customHeight="1">
      <c r="A8" s="203" t="s">
        <v>131</v>
      </c>
      <c r="B8" s="201">
        <v>969891</v>
      </c>
      <c r="C8" s="201">
        <v>455291</v>
      </c>
      <c r="D8" s="201">
        <v>514600</v>
      </c>
      <c r="E8" s="201">
        <v>-638</v>
      </c>
      <c r="F8" s="201">
        <v>-324</v>
      </c>
      <c r="G8" s="201">
        <v>-314</v>
      </c>
      <c r="H8" s="201">
        <v>554</v>
      </c>
      <c r="I8" s="201">
        <v>272</v>
      </c>
      <c r="J8" s="201">
        <v>282</v>
      </c>
      <c r="K8" s="201">
        <v>974</v>
      </c>
      <c r="L8" s="201">
        <v>502</v>
      </c>
      <c r="M8" s="201">
        <v>472</v>
      </c>
      <c r="N8" s="201">
        <v>-420</v>
      </c>
      <c r="O8" s="201">
        <v>-230</v>
      </c>
      <c r="P8" s="201">
        <v>-190</v>
      </c>
      <c r="Q8" s="201">
        <v>1538</v>
      </c>
      <c r="R8" s="201">
        <v>804</v>
      </c>
      <c r="S8" s="201">
        <v>734</v>
      </c>
      <c r="T8" s="201">
        <v>612</v>
      </c>
      <c r="U8" s="201">
        <v>926</v>
      </c>
      <c r="V8" s="201">
        <v>1756</v>
      </c>
      <c r="W8" s="201">
        <v>898</v>
      </c>
      <c r="X8" s="201">
        <v>858</v>
      </c>
      <c r="Y8" s="201">
        <v>630</v>
      </c>
      <c r="Z8" s="201">
        <v>1126</v>
      </c>
      <c r="AA8" s="201">
        <v>-218</v>
      </c>
      <c r="AB8" s="201">
        <v>-94</v>
      </c>
      <c r="AC8" s="201">
        <v>-124</v>
      </c>
      <c r="AD8" s="203" t="s">
        <v>131</v>
      </c>
    </row>
    <row r="9" spans="1:30" ht="14.25" customHeight="1">
      <c r="A9" s="204" t="s">
        <v>133</v>
      </c>
      <c r="B9" s="205">
        <v>105164</v>
      </c>
      <c r="C9" s="205">
        <v>49133</v>
      </c>
      <c r="D9" s="205">
        <v>56031</v>
      </c>
      <c r="E9" s="205">
        <v>-97</v>
      </c>
      <c r="F9" s="205">
        <v>-46</v>
      </c>
      <c r="G9" s="205">
        <v>-51</v>
      </c>
      <c r="H9" s="205">
        <v>44</v>
      </c>
      <c r="I9" s="205">
        <v>27</v>
      </c>
      <c r="J9" s="205">
        <v>17</v>
      </c>
      <c r="K9" s="205">
        <v>121</v>
      </c>
      <c r="L9" s="205">
        <v>61</v>
      </c>
      <c r="M9" s="205">
        <v>60</v>
      </c>
      <c r="N9" s="205">
        <v>-77</v>
      </c>
      <c r="O9" s="205">
        <v>-34</v>
      </c>
      <c r="P9" s="205">
        <v>-43</v>
      </c>
      <c r="Q9" s="205">
        <v>137</v>
      </c>
      <c r="R9" s="205">
        <v>64</v>
      </c>
      <c r="S9" s="205">
        <v>73</v>
      </c>
      <c r="T9" s="205">
        <v>74</v>
      </c>
      <c r="U9" s="205">
        <v>63</v>
      </c>
      <c r="V9" s="205">
        <v>157</v>
      </c>
      <c r="W9" s="205">
        <v>76</v>
      </c>
      <c r="X9" s="205">
        <v>81</v>
      </c>
      <c r="Y9" s="205">
        <v>85</v>
      </c>
      <c r="Z9" s="205">
        <v>72</v>
      </c>
      <c r="AA9" s="205">
        <v>-20</v>
      </c>
      <c r="AB9" s="205">
        <v>-12</v>
      </c>
      <c r="AC9" s="205">
        <v>-8</v>
      </c>
      <c r="AD9" s="204" t="s">
        <v>133</v>
      </c>
    </row>
    <row r="10" spans="1:30" ht="14.25" customHeight="1">
      <c r="A10" s="203" t="s">
        <v>197</v>
      </c>
      <c r="B10" s="201">
        <v>322534</v>
      </c>
      <c r="C10" s="201">
        <v>151817</v>
      </c>
      <c r="D10" s="201">
        <v>170717</v>
      </c>
      <c r="E10" s="201">
        <v>-155</v>
      </c>
      <c r="F10" s="201">
        <v>-95</v>
      </c>
      <c r="G10" s="201">
        <v>-60</v>
      </c>
      <c r="H10" s="201">
        <v>203</v>
      </c>
      <c r="I10" s="454">
        <v>95</v>
      </c>
      <c r="J10" s="454">
        <v>108</v>
      </c>
      <c r="K10" s="201">
        <v>260</v>
      </c>
      <c r="L10" s="206">
        <v>132</v>
      </c>
      <c r="M10" s="206">
        <v>128</v>
      </c>
      <c r="N10" s="201">
        <v>-57</v>
      </c>
      <c r="O10" s="201">
        <v>-37</v>
      </c>
      <c r="P10" s="201">
        <v>-20</v>
      </c>
      <c r="Q10" s="201">
        <v>617</v>
      </c>
      <c r="R10" s="201">
        <v>333</v>
      </c>
      <c r="S10" s="201">
        <v>284</v>
      </c>
      <c r="T10" s="201">
        <v>211</v>
      </c>
      <c r="U10" s="201">
        <v>406</v>
      </c>
      <c r="V10" s="201">
        <v>715</v>
      </c>
      <c r="W10" s="201">
        <v>391</v>
      </c>
      <c r="X10" s="201">
        <v>324</v>
      </c>
      <c r="Y10" s="201">
        <v>172</v>
      </c>
      <c r="Z10" s="201">
        <v>543</v>
      </c>
      <c r="AA10" s="201">
        <v>-98</v>
      </c>
      <c r="AB10" s="201">
        <v>-58</v>
      </c>
      <c r="AC10" s="201">
        <v>-40</v>
      </c>
      <c r="AD10" s="203" t="s">
        <v>134</v>
      </c>
    </row>
    <row r="11" spans="1:34" ht="14.25" customHeight="1">
      <c r="A11" s="203" t="s">
        <v>136</v>
      </c>
      <c r="B11" s="201">
        <v>58405</v>
      </c>
      <c r="C11" s="201">
        <v>26968</v>
      </c>
      <c r="D11" s="201">
        <v>31437</v>
      </c>
      <c r="E11" s="201">
        <v>-62</v>
      </c>
      <c r="F11" s="201">
        <v>-36</v>
      </c>
      <c r="G11" s="201">
        <v>-26</v>
      </c>
      <c r="H11" s="201">
        <v>28</v>
      </c>
      <c r="I11" s="206">
        <v>13</v>
      </c>
      <c r="J11" s="206">
        <v>15</v>
      </c>
      <c r="K11" s="201">
        <v>76</v>
      </c>
      <c r="L11" s="206">
        <v>45</v>
      </c>
      <c r="M11" s="206">
        <v>31</v>
      </c>
      <c r="N11" s="201">
        <v>-48</v>
      </c>
      <c r="O11" s="201">
        <v>-32</v>
      </c>
      <c r="P11" s="201">
        <v>-16</v>
      </c>
      <c r="Q11" s="201">
        <v>85</v>
      </c>
      <c r="R11" s="201">
        <v>46</v>
      </c>
      <c r="S11" s="201">
        <v>39</v>
      </c>
      <c r="T11" s="201">
        <v>42</v>
      </c>
      <c r="U11" s="201">
        <v>43</v>
      </c>
      <c r="V11" s="201">
        <v>99</v>
      </c>
      <c r="W11" s="201">
        <v>50</v>
      </c>
      <c r="X11" s="201">
        <v>49</v>
      </c>
      <c r="Y11" s="201">
        <v>46</v>
      </c>
      <c r="Z11" s="201">
        <v>53</v>
      </c>
      <c r="AA11" s="201">
        <v>-14</v>
      </c>
      <c r="AB11" s="201">
        <v>-4</v>
      </c>
      <c r="AC11" s="201">
        <v>-10</v>
      </c>
      <c r="AD11" s="203" t="s">
        <v>136</v>
      </c>
      <c r="AH11" s="455"/>
    </row>
    <row r="12" spans="1:30" ht="14.25" customHeight="1">
      <c r="A12" s="203" t="s">
        <v>204</v>
      </c>
      <c r="B12" s="201">
        <v>97208</v>
      </c>
      <c r="C12" s="201">
        <v>45672</v>
      </c>
      <c r="D12" s="201">
        <v>51536</v>
      </c>
      <c r="E12" s="201">
        <v>-89</v>
      </c>
      <c r="F12" s="201">
        <v>-51</v>
      </c>
      <c r="G12" s="201">
        <v>-38</v>
      </c>
      <c r="H12" s="201">
        <v>52</v>
      </c>
      <c r="I12" s="206">
        <v>33</v>
      </c>
      <c r="J12" s="206">
        <v>19</v>
      </c>
      <c r="K12" s="201">
        <v>94</v>
      </c>
      <c r="L12" s="206">
        <v>44</v>
      </c>
      <c r="M12" s="206">
        <v>50</v>
      </c>
      <c r="N12" s="201">
        <v>-42</v>
      </c>
      <c r="O12" s="201">
        <v>-11</v>
      </c>
      <c r="P12" s="201">
        <v>-31</v>
      </c>
      <c r="Q12" s="201">
        <v>121</v>
      </c>
      <c r="R12" s="201">
        <v>46</v>
      </c>
      <c r="S12" s="201">
        <v>75</v>
      </c>
      <c r="T12" s="201">
        <v>53</v>
      </c>
      <c r="U12" s="201">
        <v>68</v>
      </c>
      <c r="V12" s="201">
        <v>168</v>
      </c>
      <c r="W12" s="201">
        <v>86</v>
      </c>
      <c r="X12" s="201">
        <v>82</v>
      </c>
      <c r="Y12" s="201">
        <v>68</v>
      </c>
      <c r="Z12" s="201">
        <v>100</v>
      </c>
      <c r="AA12" s="201">
        <v>-47</v>
      </c>
      <c r="AB12" s="201">
        <v>-40</v>
      </c>
      <c r="AC12" s="201">
        <v>-7</v>
      </c>
      <c r="AD12" s="203" t="s">
        <v>204</v>
      </c>
    </row>
    <row r="13" spans="1:30" ht="14.25" customHeight="1">
      <c r="A13" s="203" t="s">
        <v>137</v>
      </c>
      <c r="B13" s="201">
        <v>78236</v>
      </c>
      <c r="C13" s="201">
        <v>36476</v>
      </c>
      <c r="D13" s="201">
        <v>41760</v>
      </c>
      <c r="E13" s="201">
        <v>2</v>
      </c>
      <c r="F13" s="201">
        <v>-1</v>
      </c>
      <c r="G13" s="201">
        <v>3</v>
      </c>
      <c r="H13" s="201">
        <v>39</v>
      </c>
      <c r="I13" s="206">
        <v>17</v>
      </c>
      <c r="J13" s="206">
        <v>22</v>
      </c>
      <c r="K13" s="201">
        <v>68</v>
      </c>
      <c r="L13" s="206">
        <v>39</v>
      </c>
      <c r="M13" s="206">
        <v>29</v>
      </c>
      <c r="N13" s="201">
        <v>-29</v>
      </c>
      <c r="O13" s="201">
        <v>-22</v>
      </c>
      <c r="P13" s="201">
        <v>-7</v>
      </c>
      <c r="Q13" s="201">
        <v>141</v>
      </c>
      <c r="R13" s="201">
        <v>70</v>
      </c>
      <c r="S13" s="201">
        <v>71</v>
      </c>
      <c r="T13" s="201">
        <v>35</v>
      </c>
      <c r="U13" s="201">
        <v>106</v>
      </c>
      <c r="V13" s="201">
        <v>110</v>
      </c>
      <c r="W13" s="201">
        <v>49</v>
      </c>
      <c r="X13" s="201">
        <v>61</v>
      </c>
      <c r="Y13" s="201">
        <v>38</v>
      </c>
      <c r="Z13" s="201">
        <v>72</v>
      </c>
      <c r="AA13" s="201">
        <v>31</v>
      </c>
      <c r="AB13" s="201">
        <v>21</v>
      </c>
      <c r="AC13" s="201">
        <v>10</v>
      </c>
      <c r="AD13" s="203" t="s">
        <v>137</v>
      </c>
    </row>
    <row r="14" spans="1:30" ht="14.25" customHeight="1">
      <c r="A14" s="203" t="s">
        <v>138</v>
      </c>
      <c r="B14" s="201">
        <v>31779</v>
      </c>
      <c r="C14" s="201">
        <v>14955</v>
      </c>
      <c r="D14" s="201">
        <v>16824</v>
      </c>
      <c r="E14" s="201">
        <v>-56</v>
      </c>
      <c r="F14" s="201">
        <v>-22</v>
      </c>
      <c r="G14" s="201">
        <v>-34</v>
      </c>
      <c r="H14" s="201">
        <v>13</v>
      </c>
      <c r="I14" s="206">
        <v>9</v>
      </c>
      <c r="J14" s="206">
        <v>4</v>
      </c>
      <c r="K14" s="201">
        <v>43</v>
      </c>
      <c r="L14" s="206">
        <v>23</v>
      </c>
      <c r="M14" s="206">
        <v>20</v>
      </c>
      <c r="N14" s="201">
        <v>-30</v>
      </c>
      <c r="O14" s="201">
        <v>-14</v>
      </c>
      <c r="P14" s="201">
        <v>-16</v>
      </c>
      <c r="Q14" s="201">
        <v>39</v>
      </c>
      <c r="R14" s="201">
        <v>22</v>
      </c>
      <c r="S14" s="201">
        <v>17</v>
      </c>
      <c r="T14" s="201">
        <v>21</v>
      </c>
      <c r="U14" s="201">
        <v>18</v>
      </c>
      <c r="V14" s="201">
        <v>65</v>
      </c>
      <c r="W14" s="201">
        <v>30</v>
      </c>
      <c r="X14" s="201">
        <v>35</v>
      </c>
      <c r="Y14" s="201">
        <v>46</v>
      </c>
      <c r="Z14" s="201">
        <v>19</v>
      </c>
      <c r="AA14" s="201">
        <v>-26</v>
      </c>
      <c r="AB14" s="201">
        <v>-8</v>
      </c>
      <c r="AC14" s="201">
        <v>-18</v>
      </c>
      <c r="AD14" s="203" t="s">
        <v>138</v>
      </c>
    </row>
    <row r="15" spans="1:30" ht="14.25" customHeight="1">
      <c r="A15" s="203" t="s">
        <v>139</v>
      </c>
      <c r="B15" s="201">
        <v>50031</v>
      </c>
      <c r="C15" s="201">
        <v>23561</v>
      </c>
      <c r="D15" s="201">
        <v>26470</v>
      </c>
      <c r="E15" s="201">
        <v>-38</v>
      </c>
      <c r="F15" s="201">
        <v>-16</v>
      </c>
      <c r="G15" s="201">
        <v>-22</v>
      </c>
      <c r="H15" s="201">
        <v>28</v>
      </c>
      <c r="I15" s="206">
        <v>16</v>
      </c>
      <c r="J15" s="206">
        <v>12</v>
      </c>
      <c r="K15" s="201">
        <v>67</v>
      </c>
      <c r="L15" s="206">
        <v>28</v>
      </c>
      <c r="M15" s="206">
        <v>39</v>
      </c>
      <c r="N15" s="201">
        <v>-39</v>
      </c>
      <c r="O15" s="201">
        <v>-12</v>
      </c>
      <c r="P15" s="201">
        <v>-27</v>
      </c>
      <c r="Q15" s="201">
        <v>67</v>
      </c>
      <c r="R15" s="201">
        <v>30</v>
      </c>
      <c r="S15" s="201">
        <v>37</v>
      </c>
      <c r="T15" s="201">
        <v>37</v>
      </c>
      <c r="U15" s="201">
        <v>30</v>
      </c>
      <c r="V15" s="201">
        <v>66</v>
      </c>
      <c r="W15" s="201">
        <v>34</v>
      </c>
      <c r="X15" s="201">
        <v>32</v>
      </c>
      <c r="Y15" s="201">
        <v>33</v>
      </c>
      <c r="Z15" s="201">
        <v>33</v>
      </c>
      <c r="AA15" s="201">
        <v>1</v>
      </c>
      <c r="AB15" s="201">
        <v>-4</v>
      </c>
      <c r="AC15" s="201">
        <v>5</v>
      </c>
      <c r="AD15" s="203" t="s">
        <v>139</v>
      </c>
    </row>
    <row r="16" spans="1:30" ht="14.25" customHeight="1">
      <c r="A16" s="203" t="s">
        <v>140</v>
      </c>
      <c r="B16" s="201">
        <v>33960</v>
      </c>
      <c r="C16" s="201">
        <v>15725</v>
      </c>
      <c r="D16" s="201">
        <v>18235</v>
      </c>
      <c r="E16" s="201">
        <v>-21</v>
      </c>
      <c r="F16" s="201">
        <v>-16</v>
      </c>
      <c r="G16" s="201">
        <v>-5</v>
      </c>
      <c r="H16" s="201">
        <v>16</v>
      </c>
      <c r="I16" s="206">
        <v>8</v>
      </c>
      <c r="J16" s="206">
        <v>8</v>
      </c>
      <c r="K16" s="201">
        <v>35</v>
      </c>
      <c r="L16" s="206">
        <v>23</v>
      </c>
      <c r="M16" s="206">
        <v>12</v>
      </c>
      <c r="N16" s="201">
        <v>-19</v>
      </c>
      <c r="O16" s="201">
        <v>-15</v>
      </c>
      <c r="P16" s="201">
        <v>-4</v>
      </c>
      <c r="Q16" s="201">
        <v>52</v>
      </c>
      <c r="R16" s="201">
        <v>27</v>
      </c>
      <c r="S16" s="201">
        <v>25</v>
      </c>
      <c r="T16" s="201">
        <v>15</v>
      </c>
      <c r="U16" s="201">
        <v>37</v>
      </c>
      <c r="V16" s="201">
        <v>54</v>
      </c>
      <c r="W16" s="201">
        <v>28</v>
      </c>
      <c r="X16" s="201">
        <v>26</v>
      </c>
      <c r="Y16" s="201">
        <v>21</v>
      </c>
      <c r="Z16" s="201">
        <v>33</v>
      </c>
      <c r="AA16" s="201">
        <v>-2</v>
      </c>
      <c r="AB16" s="201">
        <v>-1</v>
      </c>
      <c r="AC16" s="201">
        <v>-1</v>
      </c>
      <c r="AD16" s="203" t="s">
        <v>140</v>
      </c>
    </row>
    <row r="17" spans="1:30" ht="14.25" customHeight="1">
      <c r="A17" s="457" t="s">
        <v>198</v>
      </c>
      <c r="B17" s="201">
        <v>84258</v>
      </c>
      <c r="C17" s="201">
        <v>40336</v>
      </c>
      <c r="D17" s="201">
        <v>43922</v>
      </c>
      <c r="E17" s="201">
        <v>-41</v>
      </c>
      <c r="F17" s="201">
        <v>-13</v>
      </c>
      <c r="G17" s="201">
        <v>-28</v>
      </c>
      <c r="H17" s="201">
        <v>64</v>
      </c>
      <c r="I17" s="206">
        <v>32</v>
      </c>
      <c r="J17" s="206">
        <v>32</v>
      </c>
      <c r="K17" s="201">
        <v>87</v>
      </c>
      <c r="L17" s="206">
        <v>38</v>
      </c>
      <c r="M17" s="206">
        <v>49</v>
      </c>
      <c r="N17" s="201">
        <v>-23</v>
      </c>
      <c r="O17" s="201">
        <v>-6</v>
      </c>
      <c r="P17" s="201">
        <v>-17</v>
      </c>
      <c r="Q17" s="201">
        <v>98</v>
      </c>
      <c r="R17" s="201">
        <v>56</v>
      </c>
      <c r="S17" s="201">
        <v>42</v>
      </c>
      <c r="T17" s="201">
        <v>42</v>
      </c>
      <c r="U17" s="201">
        <v>56</v>
      </c>
      <c r="V17" s="201">
        <v>116</v>
      </c>
      <c r="W17" s="201">
        <v>63</v>
      </c>
      <c r="X17" s="201">
        <v>53</v>
      </c>
      <c r="Y17" s="201">
        <v>39</v>
      </c>
      <c r="Z17" s="201">
        <v>77</v>
      </c>
      <c r="AA17" s="201">
        <v>-18</v>
      </c>
      <c r="AB17" s="201">
        <v>-7</v>
      </c>
      <c r="AC17" s="201">
        <v>-11</v>
      </c>
      <c r="AD17" s="203" t="s">
        <v>192</v>
      </c>
    </row>
    <row r="18" spans="1:30" ht="14.25" customHeight="1">
      <c r="A18" s="203" t="s">
        <v>199</v>
      </c>
      <c r="B18" s="201">
        <v>34176</v>
      </c>
      <c r="C18" s="201">
        <v>16118</v>
      </c>
      <c r="D18" s="201">
        <v>18058</v>
      </c>
      <c r="E18" s="201">
        <v>-35</v>
      </c>
      <c r="F18" s="201">
        <v>-19</v>
      </c>
      <c r="G18" s="201">
        <v>-16</v>
      </c>
      <c r="H18" s="201">
        <v>17</v>
      </c>
      <c r="I18" s="206">
        <v>8</v>
      </c>
      <c r="J18" s="206">
        <v>9</v>
      </c>
      <c r="K18" s="201">
        <v>24</v>
      </c>
      <c r="L18" s="206">
        <v>12</v>
      </c>
      <c r="M18" s="206">
        <v>12</v>
      </c>
      <c r="N18" s="201">
        <v>-7</v>
      </c>
      <c r="O18" s="201">
        <v>-4</v>
      </c>
      <c r="P18" s="201">
        <v>-3</v>
      </c>
      <c r="Q18" s="201">
        <v>63</v>
      </c>
      <c r="R18" s="201">
        <v>25</v>
      </c>
      <c r="S18" s="201">
        <v>38</v>
      </c>
      <c r="T18" s="201">
        <v>42</v>
      </c>
      <c r="U18" s="201">
        <v>21</v>
      </c>
      <c r="V18" s="201">
        <v>91</v>
      </c>
      <c r="W18" s="201">
        <v>40</v>
      </c>
      <c r="X18" s="201">
        <v>51</v>
      </c>
      <c r="Y18" s="201">
        <v>64</v>
      </c>
      <c r="Z18" s="201">
        <v>27</v>
      </c>
      <c r="AA18" s="201">
        <v>-28</v>
      </c>
      <c r="AB18" s="201">
        <v>-15</v>
      </c>
      <c r="AC18" s="201">
        <v>-13</v>
      </c>
      <c r="AD18" s="203" t="s">
        <v>199</v>
      </c>
    </row>
    <row r="19" spans="1:30" ht="14.25" customHeight="1">
      <c r="A19" s="203" t="s">
        <v>200</v>
      </c>
      <c r="B19" s="201">
        <v>87260</v>
      </c>
      <c r="C19" s="201">
        <v>40655</v>
      </c>
      <c r="D19" s="201">
        <v>46605</v>
      </c>
      <c r="E19" s="201">
        <v>-48</v>
      </c>
      <c r="F19" s="201">
        <v>-10</v>
      </c>
      <c r="G19" s="201">
        <v>-38</v>
      </c>
      <c r="H19" s="201">
        <v>40</v>
      </c>
      <c r="I19" s="206">
        <v>16</v>
      </c>
      <c r="J19" s="206">
        <v>24</v>
      </c>
      <c r="K19" s="201">
        <v>103</v>
      </c>
      <c r="L19" s="206">
        <v>55</v>
      </c>
      <c r="M19" s="206">
        <v>48</v>
      </c>
      <c r="N19" s="201">
        <v>-63</v>
      </c>
      <c r="O19" s="201">
        <v>-39</v>
      </c>
      <c r="P19" s="201">
        <v>-24</v>
      </c>
      <c r="Q19" s="201">
        <v>151</v>
      </c>
      <c r="R19" s="201">
        <v>91</v>
      </c>
      <c r="S19" s="201">
        <v>60</v>
      </c>
      <c r="T19" s="201">
        <v>68</v>
      </c>
      <c r="U19" s="201">
        <v>83</v>
      </c>
      <c r="V19" s="201">
        <v>136</v>
      </c>
      <c r="W19" s="201">
        <v>62</v>
      </c>
      <c r="X19" s="201">
        <v>74</v>
      </c>
      <c r="Y19" s="201">
        <v>52</v>
      </c>
      <c r="Z19" s="201">
        <v>84</v>
      </c>
      <c r="AA19" s="201">
        <v>15</v>
      </c>
      <c r="AB19" s="201">
        <v>29</v>
      </c>
      <c r="AC19" s="201">
        <v>-14</v>
      </c>
      <c r="AD19" s="203" t="s">
        <v>200</v>
      </c>
    </row>
    <row r="20" spans="1:30" ht="14.25" customHeight="1">
      <c r="A20" s="203" t="s">
        <v>194</v>
      </c>
      <c r="B20" s="201">
        <v>35688</v>
      </c>
      <c r="C20" s="201">
        <v>16546</v>
      </c>
      <c r="D20" s="201">
        <v>19142</v>
      </c>
      <c r="E20" s="201">
        <v>-22</v>
      </c>
      <c r="F20" s="201">
        <v>-6</v>
      </c>
      <c r="G20" s="201">
        <v>-16</v>
      </c>
      <c r="H20" s="201">
        <v>16</v>
      </c>
      <c r="I20" s="206">
        <v>10</v>
      </c>
      <c r="J20" s="206">
        <v>6</v>
      </c>
      <c r="K20" s="201">
        <v>49</v>
      </c>
      <c r="L20" s="206">
        <v>26</v>
      </c>
      <c r="M20" s="206">
        <v>23</v>
      </c>
      <c r="N20" s="201">
        <v>-33</v>
      </c>
      <c r="O20" s="201">
        <v>-16</v>
      </c>
      <c r="P20" s="201">
        <v>-17</v>
      </c>
      <c r="Q20" s="201">
        <v>55</v>
      </c>
      <c r="R20" s="201">
        <v>34</v>
      </c>
      <c r="S20" s="201">
        <v>21</v>
      </c>
      <c r="T20" s="201">
        <v>23</v>
      </c>
      <c r="U20" s="201">
        <v>32</v>
      </c>
      <c r="V20" s="201">
        <v>44</v>
      </c>
      <c r="W20" s="201">
        <v>24</v>
      </c>
      <c r="X20" s="201">
        <v>20</v>
      </c>
      <c r="Y20" s="201">
        <v>16</v>
      </c>
      <c r="Z20" s="201">
        <v>28</v>
      </c>
      <c r="AA20" s="201">
        <v>11</v>
      </c>
      <c r="AB20" s="201">
        <v>10</v>
      </c>
      <c r="AC20" s="201">
        <v>1</v>
      </c>
      <c r="AD20" s="203" t="s">
        <v>193</v>
      </c>
    </row>
    <row r="21" spans="1:30" ht="14.25" customHeight="1">
      <c r="A21" s="203" t="s">
        <v>203</v>
      </c>
      <c r="B21" s="201">
        <v>27227</v>
      </c>
      <c r="C21" s="201">
        <v>12952</v>
      </c>
      <c r="D21" s="201">
        <v>14275</v>
      </c>
      <c r="E21" s="201">
        <v>-32</v>
      </c>
      <c r="F21" s="201">
        <v>-24</v>
      </c>
      <c r="G21" s="201">
        <v>-8</v>
      </c>
      <c r="H21" s="201">
        <v>17</v>
      </c>
      <c r="I21" s="206">
        <v>6</v>
      </c>
      <c r="J21" s="206">
        <v>11</v>
      </c>
      <c r="K21" s="201">
        <v>26</v>
      </c>
      <c r="L21" s="206">
        <v>15</v>
      </c>
      <c r="M21" s="206">
        <v>11</v>
      </c>
      <c r="N21" s="201">
        <v>-9</v>
      </c>
      <c r="O21" s="201">
        <v>-9</v>
      </c>
      <c r="P21" s="201">
        <v>0</v>
      </c>
      <c r="Q21" s="201">
        <v>28</v>
      </c>
      <c r="R21" s="201">
        <v>10</v>
      </c>
      <c r="S21" s="201">
        <v>18</v>
      </c>
      <c r="T21" s="201">
        <v>13</v>
      </c>
      <c r="U21" s="201">
        <v>15</v>
      </c>
      <c r="V21" s="201">
        <v>51</v>
      </c>
      <c r="W21" s="201">
        <v>25</v>
      </c>
      <c r="X21" s="201">
        <v>26</v>
      </c>
      <c r="Y21" s="201">
        <v>20</v>
      </c>
      <c r="Z21" s="201">
        <v>31</v>
      </c>
      <c r="AA21" s="201">
        <v>-23</v>
      </c>
      <c r="AB21" s="201">
        <v>-15</v>
      </c>
      <c r="AC21" s="201">
        <v>-8</v>
      </c>
      <c r="AD21" s="203" t="s">
        <v>203</v>
      </c>
    </row>
    <row r="22" spans="1:30" ht="14.25" customHeight="1">
      <c r="A22" s="203" t="s">
        <v>201</v>
      </c>
      <c r="B22" s="201">
        <v>29129</v>
      </c>
      <c r="C22" s="201">
        <v>13510</v>
      </c>
      <c r="D22" s="201">
        <v>15619</v>
      </c>
      <c r="E22" s="201">
        <v>-41</v>
      </c>
      <c r="F22" s="201">
        <v>-15</v>
      </c>
      <c r="G22" s="201">
        <v>-26</v>
      </c>
      <c r="H22" s="201">
        <v>21</v>
      </c>
      <c r="I22" s="206">
        <v>9</v>
      </c>
      <c r="J22" s="206">
        <v>12</v>
      </c>
      <c r="K22" s="201">
        <v>42</v>
      </c>
      <c r="L22" s="206">
        <v>22</v>
      </c>
      <c r="M22" s="206">
        <v>20</v>
      </c>
      <c r="N22" s="201">
        <v>-21</v>
      </c>
      <c r="O22" s="201">
        <v>-13</v>
      </c>
      <c r="P22" s="201">
        <v>-8</v>
      </c>
      <c r="Q22" s="201">
        <v>21</v>
      </c>
      <c r="R22" s="201">
        <v>14</v>
      </c>
      <c r="S22" s="201">
        <v>7</v>
      </c>
      <c r="T22" s="201">
        <v>10</v>
      </c>
      <c r="U22" s="201">
        <v>11</v>
      </c>
      <c r="V22" s="201">
        <v>41</v>
      </c>
      <c r="W22" s="201">
        <v>16</v>
      </c>
      <c r="X22" s="201">
        <v>25</v>
      </c>
      <c r="Y22" s="201">
        <v>15</v>
      </c>
      <c r="Z22" s="201">
        <v>26</v>
      </c>
      <c r="AA22" s="201">
        <v>-20</v>
      </c>
      <c r="AB22" s="201">
        <v>-2</v>
      </c>
      <c r="AC22" s="201">
        <v>-18</v>
      </c>
      <c r="AD22" s="203" t="s">
        <v>201</v>
      </c>
    </row>
    <row r="23" spans="1:30" ht="14.25" customHeight="1">
      <c r="A23" s="509" t="s">
        <v>141</v>
      </c>
      <c r="B23" s="510">
        <v>5981</v>
      </c>
      <c r="C23" s="510">
        <v>2805</v>
      </c>
      <c r="D23" s="510">
        <v>3176</v>
      </c>
      <c r="E23" s="510">
        <v>-5</v>
      </c>
      <c r="F23" s="510">
        <v>2</v>
      </c>
      <c r="G23" s="510">
        <v>-7</v>
      </c>
      <c r="H23" s="510">
        <v>0</v>
      </c>
      <c r="I23" s="511">
        <v>0</v>
      </c>
      <c r="J23" s="511">
        <v>0</v>
      </c>
      <c r="K23" s="511">
        <v>2</v>
      </c>
      <c r="L23" s="511">
        <v>0</v>
      </c>
      <c r="M23" s="511">
        <v>2</v>
      </c>
      <c r="N23" s="510">
        <v>-2</v>
      </c>
      <c r="O23" s="510">
        <v>0</v>
      </c>
      <c r="P23" s="510">
        <v>-2</v>
      </c>
      <c r="Q23" s="510">
        <v>12</v>
      </c>
      <c r="R23" s="510">
        <v>5</v>
      </c>
      <c r="S23" s="510">
        <v>7</v>
      </c>
      <c r="T23" s="510">
        <v>9</v>
      </c>
      <c r="U23" s="510">
        <v>3</v>
      </c>
      <c r="V23" s="510">
        <v>15</v>
      </c>
      <c r="W23" s="510">
        <v>3</v>
      </c>
      <c r="X23" s="510">
        <v>12</v>
      </c>
      <c r="Y23" s="510">
        <v>6</v>
      </c>
      <c r="Z23" s="510">
        <v>9</v>
      </c>
      <c r="AA23" s="510">
        <v>-3</v>
      </c>
      <c r="AB23" s="510">
        <v>2</v>
      </c>
      <c r="AC23" s="510">
        <v>-5</v>
      </c>
      <c r="AD23" s="509" t="s">
        <v>141</v>
      </c>
    </row>
    <row r="24" spans="1:30" ht="14.25" customHeight="1">
      <c r="A24" s="512" t="s">
        <v>142</v>
      </c>
      <c r="B24" s="513">
        <v>5981</v>
      </c>
      <c r="C24" s="514">
        <v>2805</v>
      </c>
      <c r="D24" s="514">
        <v>3176</v>
      </c>
      <c r="E24" s="515">
        <v>-5</v>
      </c>
      <c r="F24" s="513">
        <v>2</v>
      </c>
      <c r="G24" s="513">
        <v>-7</v>
      </c>
      <c r="H24" s="513">
        <v>0</v>
      </c>
      <c r="I24" s="516">
        <v>0</v>
      </c>
      <c r="J24" s="516">
        <v>0</v>
      </c>
      <c r="K24" s="513">
        <v>2</v>
      </c>
      <c r="L24" s="516">
        <v>0</v>
      </c>
      <c r="M24" s="516">
        <v>2</v>
      </c>
      <c r="N24" s="513">
        <v>-2</v>
      </c>
      <c r="O24" s="513">
        <v>0</v>
      </c>
      <c r="P24" s="513">
        <v>-2</v>
      </c>
      <c r="Q24" s="513">
        <v>12</v>
      </c>
      <c r="R24" s="513">
        <v>5</v>
      </c>
      <c r="S24" s="513">
        <v>7</v>
      </c>
      <c r="T24" s="513">
        <v>9</v>
      </c>
      <c r="U24" s="513">
        <v>3</v>
      </c>
      <c r="V24" s="513">
        <v>15</v>
      </c>
      <c r="W24" s="513">
        <v>3</v>
      </c>
      <c r="X24" s="513">
        <v>12</v>
      </c>
      <c r="Y24" s="513">
        <v>6</v>
      </c>
      <c r="Z24" s="513">
        <v>9</v>
      </c>
      <c r="AA24" s="513">
        <v>-3</v>
      </c>
      <c r="AB24" s="513">
        <v>2</v>
      </c>
      <c r="AC24" s="513">
        <v>-5</v>
      </c>
      <c r="AD24" s="512" t="s">
        <v>142</v>
      </c>
    </row>
    <row r="25" spans="1:30" ht="14.25" customHeight="1">
      <c r="A25" s="509" t="s">
        <v>143</v>
      </c>
      <c r="B25" s="510">
        <v>2644</v>
      </c>
      <c r="C25" s="510">
        <v>1246</v>
      </c>
      <c r="D25" s="510">
        <v>1398</v>
      </c>
      <c r="E25" s="510">
        <v>-8</v>
      </c>
      <c r="F25" s="510">
        <v>-1</v>
      </c>
      <c r="G25" s="510">
        <v>-7</v>
      </c>
      <c r="H25" s="510">
        <v>0</v>
      </c>
      <c r="I25" s="511">
        <v>0</v>
      </c>
      <c r="J25" s="511">
        <v>0</v>
      </c>
      <c r="K25" s="511">
        <v>6</v>
      </c>
      <c r="L25" s="511">
        <v>2</v>
      </c>
      <c r="M25" s="511">
        <v>4</v>
      </c>
      <c r="N25" s="510">
        <v>-6</v>
      </c>
      <c r="O25" s="510">
        <v>-2</v>
      </c>
      <c r="P25" s="510">
        <v>-4</v>
      </c>
      <c r="Q25" s="510">
        <v>3</v>
      </c>
      <c r="R25" s="510">
        <v>1</v>
      </c>
      <c r="S25" s="510">
        <v>2</v>
      </c>
      <c r="T25" s="510">
        <v>3</v>
      </c>
      <c r="U25" s="510">
        <v>0</v>
      </c>
      <c r="V25" s="510">
        <v>5</v>
      </c>
      <c r="W25" s="510">
        <v>0</v>
      </c>
      <c r="X25" s="510">
        <v>5</v>
      </c>
      <c r="Y25" s="510">
        <v>3</v>
      </c>
      <c r="Z25" s="510">
        <v>2</v>
      </c>
      <c r="AA25" s="510">
        <v>-2</v>
      </c>
      <c r="AB25" s="510">
        <v>1</v>
      </c>
      <c r="AC25" s="510">
        <v>-3</v>
      </c>
      <c r="AD25" s="509" t="s">
        <v>143</v>
      </c>
    </row>
    <row r="26" spans="1:30" ht="14.25" customHeight="1">
      <c r="A26" s="517" t="s">
        <v>144</v>
      </c>
      <c r="B26" s="513">
        <v>2644</v>
      </c>
      <c r="C26" s="513">
        <v>1246</v>
      </c>
      <c r="D26" s="513">
        <v>1398</v>
      </c>
      <c r="E26" s="513">
        <v>-8</v>
      </c>
      <c r="F26" s="513">
        <v>-1</v>
      </c>
      <c r="G26" s="513">
        <v>-7</v>
      </c>
      <c r="H26" s="513">
        <v>0</v>
      </c>
      <c r="I26" s="516">
        <v>0</v>
      </c>
      <c r="J26" s="516">
        <v>0</v>
      </c>
      <c r="K26" s="513">
        <v>6</v>
      </c>
      <c r="L26" s="516">
        <v>2</v>
      </c>
      <c r="M26" s="516">
        <v>4</v>
      </c>
      <c r="N26" s="513">
        <v>-6</v>
      </c>
      <c r="O26" s="513">
        <v>-2</v>
      </c>
      <c r="P26" s="513">
        <v>-4</v>
      </c>
      <c r="Q26" s="513">
        <v>3</v>
      </c>
      <c r="R26" s="513">
        <v>1</v>
      </c>
      <c r="S26" s="513">
        <v>2</v>
      </c>
      <c r="T26" s="513">
        <v>3</v>
      </c>
      <c r="U26" s="513">
        <v>0</v>
      </c>
      <c r="V26" s="513">
        <v>5</v>
      </c>
      <c r="W26" s="513">
        <v>0</v>
      </c>
      <c r="X26" s="513">
        <v>5</v>
      </c>
      <c r="Y26" s="513">
        <v>3</v>
      </c>
      <c r="Z26" s="513">
        <v>2</v>
      </c>
      <c r="AA26" s="513">
        <v>-2</v>
      </c>
      <c r="AB26" s="513">
        <v>1</v>
      </c>
      <c r="AC26" s="513">
        <v>-3</v>
      </c>
      <c r="AD26" s="512" t="s">
        <v>195</v>
      </c>
    </row>
    <row r="27" spans="1:30" ht="14.25" customHeight="1">
      <c r="A27" s="509" t="s">
        <v>145</v>
      </c>
      <c r="B27" s="510">
        <v>30391</v>
      </c>
      <c r="C27" s="510">
        <v>14039</v>
      </c>
      <c r="D27" s="510">
        <v>16352</v>
      </c>
      <c r="E27" s="510">
        <v>-27</v>
      </c>
      <c r="F27" s="510">
        <v>-19</v>
      </c>
      <c r="G27" s="510">
        <v>-8</v>
      </c>
      <c r="H27" s="510">
        <v>9</v>
      </c>
      <c r="I27" s="511">
        <v>3</v>
      </c>
      <c r="J27" s="511">
        <v>6</v>
      </c>
      <c r="K27" s="511">
        <v>32</v>
      </c>
      <c r="L27" s="511">
        <v>18</v>
      </c>
      <c r="M27" s="511">
        <v>14</v>
      </c>
      <c r="N27" s="510">
        <v>-23</v>
      </c>
      <c r="O27" s="510">
        <v>-15</v>
      </c>
      <c r="P27" s="510">
        <v>-8</v>
      </c>
      <c r="Q27" s="510">
        <v>36</v>
      </c>
      <c r="R27" s="510">
        <v>18</v>
      </c>
      <c r="S27" s="510">
        <v>18</v>
      </c>
      <c r="T27" s="510">
        <v>21</v>
      </c>
      <c r="U27" s="510">
        <v>15</v>
      </c>
      <c r="V27" s="510">
        <v>40</v>
      </c>
      <c r="W27" s="510">
        <v>22</v>
      </c>
      <c r="X27" s="510">
        <v>18</v>
      </c>
      <c r="Y27" s="510">
        <v>21</v>
      </c>
      <c r="Z27" s="510">
        <v>19</v>
      </c>
      <c r="AA27" s="510">
        <v>-4</v>
      </c>
      <c r="AB27" s="510">
        <v>-4</v>
      </c>
      <c r="AC27" s="510">
        <v>0</v>
      </c>
      <c r="AD27" s="509" t="s">
        <v>145</v>
      </c>
    </row>
    <row r="28" spans="1:30" ht="14.25" customHeight="1">
      <c r="A28" s="518" t="s">
        <v>146</v>
      </c>
      <c r="B28" s="513">
        <v>3792</v>
      </c>
      <c r="C28" s="513">
        <v>1800</v>
      </c>
      <c r="D28" s="513">
        <v>1992</v>
      </c>
      <c r="E28" s="513">
        <v>-4</v>
      </c>
      <c r="F28" s="513">
        <v>-4</v>
      </c>
      <c r="G28" s="513">
        <v>0</v>
      </c>
      <c r="H28" s="513">
        <v>2</v>
      </c>
      <c r="I28" s="519">
        <v>0</v>
      </c>
      <c r="J28" s="519">
        <v>2</v>
      </c>
      <c r="K28" s="513">
        <v>4</v>
      </c>
      <c r="L28" s="519">
        <v>2</v>
      </c>
      <c r="M28" s="519">
        <v>2</v>
      </c>
      <c r="N28" s="513">
        <v>-2</v>
      </c>
      <c r="O28" s="513">
        <v>-2</v>
      </c>
      <c r="P28" s="513">
        <v>0</v>
      </c>
      <c r="Q28" s="513">
        <v>1</v>
      </c>
      <c r="R28" s="513">
        <v>0</v>
      </c>
      <c r="S28" s="513">
        <v>1</v>
      </c>
      <c r="T28" s="513">
        <v>1</v>
      </c>
      <c r="U28" s="513">
        <v>0</v>
      </c>
      <c r="V28" s="513">
        <v>3</v>
      </c>
      <c r="W28" s="513">
        <v>2</v>
      </c>
      <c r="X28" s="513">
        <v>1</v>
      </c>
      <c r="Y28" s="513">
        <v>1</v>
      </c>
      <c r="Z28" s="513">
        <v>2</v>
      </c>
      <c r="AA28" s="513">
        <v>-2</v>
      </c>
      <c r="AB28" s="513">
        <v>-2</v>
      </c>
      <c r="AC28" s="513">
        <v>0</v>
      </c>
      <c r="AD28" s="518" t="s">
        <v>146</v>
      </c>
    </row>
    <row r="29" spans="1:30" ht="14.25" customHeight="1">
      <c r="A29" s="203" t="s">
        <v>206</v>
      </c>
      <c r="B29" s="201">
        <v>18540</v>
      </c>
      <c r="C29" s="201">
        <v>8525</v>
      </c>
      <c r="D29" s="201">
        <v>10015</v>
      </c>
      <c r="E29" s="201">
        <v>-23</v>
      </c>
      <c r="F29" s="201">
        <v>-12</v>
      </c>
      <c r="G29" s="201">
        <v>-11</v>
      </c>
      <c r="H29" s="201">
        <v>4</v>
      </c>
      <c r="I29" s="206">
        <v>2</v>
      </c>
      <c r="J29" s="206">
        <v>2</v>
      </c>
      <c r="K29" s="201">
        <v>19</v>
      </c>
      <c r="L29" s="206">
        <v>10</v>
      </c>
      <c r="M29" s="206">
        <v>9</v>
      </c>
      <c r="N29" s="201">
        <v>-15</v>
      </c>
      <c r="O29" s="201">
        <v>-8</v>
      </c>
      <c r="P29" s="201">
        <v>-7</v>
      </c>
      <c r="Q29" s="201">
        <v>26</v>
      </c>
      <c r="R29" s="201">
        <v>14</v>
      </c>
      <c r="S29" s="201">
        <v>12</v>
      </c>
      <c r="T29" s="201">
        <v>16</v>
      </c>
      <c r="U29" s="201">
        <v>10</v>
      </c>
      <c r="V29" s="201">
        <v>34</v>
      </c>
      <c r="W29" s="201">
        <v>18</v>
      </c>
      <c r="X29" s="201">
        <v>16</v>
      </c>
      <c r="Y29" s="201">
        <v>19</v>
      </c>
      <c r="Z29" s="201">
        <v>15</v>
      </c>
      <c r="AA29" s="201">
        <v>-8</v>
      </c>
      <c r="AB29" s="201">
        <v>-4</v>
      </c>
      <c r="AC29" s="201">
        <v>-4</v>
      </c>
      <c r="AD29" s="203" t="s">
        <v>206</v>
      </c>
    </row>
    <row r="30" spans="1:30" ht="14.25" customHeight="1">
      <c r="A30" s="203" t="s">
        <v>207</v>
      </c>
      <c r="B30" s="201">
        <v>8059</v>
      </c>
      <c r="C30" s="201">
        <v>3714</v>
      </c>
      <c r="D30" s="201">
        <v>4345</v>
      </c>
      <c r="E30" s="201">
        <v>0</v>
      </c>
      <c r="F30" s="201">
        <v>-3</v>
      </c>
      <c r="G30" s="201">
        <v>3</v>
      </c>
      <c r="H30" s="201">
        <v>3</v>
      </c>
      <c r="I30" s="206">
        <v>1</v>
      </c>
      <c r="J30" s="206">
        <v>2</v>
      </c>
      <c r="K30" s="201">
        <v>9</v>
      </c>
      <c r="L30" s="206">
        <v>6</v>
      </c>
      <c r="M30" s="206">
        <v>3</v>
      </c>
      <c r="N30" s="201">
        <v>-6</v>
      </c>
      <c r="O30" s="201">
        <v>-5</v>
      </c>
      <c r="P30" s="201">
        <v>-1</v>
      </c>
      <c r="Q30" s="201">
        <v>9</v>
      </c>
      <c r="R30" s="201">
        <v>4</v>
      </c>
      <c r="S30" s="201">
        <v>5</v>
      </c>
      <c r="T30" s="201">
        <v>4</v>
      </c>
      <c r="U30" s="201">
        <v>5</v>
      </c>
      <c r="V30" s="201">
        <v>3</v>
      </c>
      <c r="W30" s="201">
        <v>2</v>
      </c>
      <c r="X30" s="201">
        <v>1</v>
      </c>
      <c r="Y30" s="201">
        <v>1</v>
      </c>
      <c r="Z30" s="201">
        <v>2</v>
      </c>
      <c r="AA30" s="201">
        <v>6</v>
      </c>
      <c r="AB30" s="201">
        <v>2</v>
      </c>
      <c r="AC30" s="201">
        <v>4</v>
      </c>
      <c r="AD30" s="203" t="s">
        <v>207</v>
      </c>
    </row>
    <row r="31" spans="1:30" ht="14.25" customHeight="1">
      <c r="A31" s="509" t="s">
        <v>147</v>
      </c>
      <c r="B31" s="510">
        <v>25509</v>
      </c>
      <c r="C31" s="510">
        <v>11871</v>
      </c>
      <c r="D31" s="510">
        <v>13638</v>
      </c>
      <c r="E31" s="510">
        <v>-24</v>
      </c>
      <c r="F31" s="510">
        <v>-10</v>
      </c>
      <c r="G31" s="510">
        <v>-14</v>
      </c>
      <c r="H31" s="510">
        <v>10</v>
      </c>
      <c r="I31" s="511">
        <v>8</v>
      </c>
      <c r="J31" s="511">
        <v>2</v>
      </c>
      <c r="K31" s="511">
        <v>26</v>
      </c>
      <c r="L31" s="511">
        <v>11</v>
      </c>
      <c r="M31" s="511">
        <v>15</v>
      </c>
      <c r="N31" s="510">
        <v>-16</v>
      </c>
      <c r="O31" s="510">
        <v>-3</v>
      </c>
      <c r="P31" s="510">
        <v>-13</v>
      </c>
      <c r="Q31" s="510">
        <v>40</v>
      </c>
      <c r="R31" s="510">
        <v>20</v>
      </c>
      <c r="S31" s="510">
        <v>20</v>
      </c>
      <c r="T31" s="510">
        <v>26</v>
      </c>
      <c r="U31" s="510">
        <v>14</v>
      </c>
      <c r="V31" s="510">
        <v>48</v>
      </c>
      <c r="W31" s="510">
        <v>27</v>
      </c>
      <c r="X31" s="510">
        <v>21</v>
      </c>
      <c r="Y31" s="510">
        <v>31</v>
      </c>
      <c r="Z31" s="510">
        <v>17</v>
      </c>
      <c r="AA31" s="510">
        <v>-8</v>
      </c>
      <c r="AB31" s="510">
        <v>-7</v>
      </c>
      <c r="AC31" s="510">
        <v>-1</v>
      </c>
      <c r="AD31" s="509" t="s">
        <v>147</v>
      </c>
    </row>
    <row r="32" spans="1:30" ht="14.25" customHeight="1">
      <c r="A32" s="512" t="s">
        <v>148</v>
      </c>
      <c r="B32" s="513">
        <v>10358</v>
      </c>
      <c r="C32" s="513">
        <v>4769</v>
      </c>
      <c r="D32" s="513">
        <v>5589</v>
      </c>
      <c r="E32" s="513">
        <v>-10</v>
      </c>
      <c r="F32" s="513">
        <v>-1</v>
      </c>
      <c r="G32" s="513">
        <v>-9</v>
      </c>
      <c r="H32" s="513">
        <v>0</v>
      </c>
      <c r="I32" s="516">
        <v>0</v>
      </c>
      <c r="J32" s="516">
        <v>0</v>
      </c>
      <c r="K32" s="513">
        <v>12</v>
      </c>
      <c r="L32" s="516">
        <v>4</v>
      </c>
      <c r="M32" s="516">
        <v>8</v>
      </c>
      <c r="N32" s="513">
        <v>-12</v>
      </c>
      <c r="O32" s="513">
        <v>-4</v>
      </c>
      <c r="P32" s="513">
        <v>-8</v>
      </c>
      <c r="Q32" s="513">
        <v>16</v>
      </c>
      <c r="R32" s="513">
        <v>9</v>
      </c>
      <c r="S32" s="513">
        <v>7</v>
      </c>
      <c r="T32" s="513">
        <v>10</v>
      </c>
      <c r="U32" s="513">
        <v>6</v>
      </c>
      <c r="V32" s="513">
        <v>14</v>
      </c>
      <c r="W32" s="513">
        <v>6</v>
      </c>
      <c r="X32" s="513">
        <v>8</v>
      </c>
      <c r="Y32" s="513">
        <v>6</v>
      </c>
      <c r="Z32" s="513">
        <v>8</v>
      </c>
      <c r="AA32" s="513">
        <v>2</v>
      </c>
      <c r="AB32" s="513">
        <v>3</v>
      </c>
      <c r="AC32" s="513">
        <v>-1</v>
      </c>
      <c r="AD32" s="512" t="s">
        <v>148</v>
      </c>
    </row>
    <row r="33" spans="1:30" ht="14.25" customHeight="1">
      <c r="A33" s="203" t="s">
        <v>149</v>
      </c>
      <c r="B33" s="201">
        <v>6503</v>
      </c>
      <c r="C33" s="201">
        <v>2981</v>
      </c>
      <c r="D33" s="201">
        <v>3522</v>
      </c>
      <c r="E33" s="201">
        <v>-13</v>
      </c>
      <c r="F33" s="201">
        <v>-5</v>
      </c>
      <c r="G33" s="201">
        <v>-8</v>
      </c>
      <c r="H33" s="201">
        <v>2</v>
      </c>
      <c r="I33" s="206">
        <v>2</v>
      </c>
      <c r="J33" s="206">
        <v>0</v>
      </c>
      <c r="K33" s="201">
        <v>7</v>
      </c>
      <c r="L33" s="206">
        <v>4</v>
      </c>
      <c r="M33" s="206">
        <v>3</v>
      </c>
      <c r="N33" s="201">
        <v>-5</v>
      </c>
      <c r="O33" s="201">
        <v>-2</v>
      </c>
      <c r="P33" s="201">
        <v>-3</v>
      </c>
      <c r="Q33" s="201">
        <v>10</v>
      </c>
      <c r="R33" s="201">
        <v>7</v>
      </c>
      <c r="S33" s="201">
        <v>3</v>
      </c>
      <c r="T33" s="201">
        <v>8</v>
      </c>
      <c r="U33" s="201">
        <v>2</v>
      </c>
      <c r="V33" s="201">
        <v>18</v>
      </c>
      <c r="W33" s="201">
        <v>10</v>
      </c>
      <c r="X33" s="201">
        <v>8</v>
      </c>
      <c r="Y33" s="201">
        <v>16</v>
      </c>
      <c r="Z33" s="201">
        <v>2</v>
      </c>
      <c r="AA33" s="201">
        <v>-8</v>
      </c>
      <c r="AB33" s="201">
        <v>-3</v>
      </c>
      <c r="AC33" s="201">
        <v>-5</v>
      </c>
      <c r="AD33" s="203" t="s">
        <v>149</v>
      </c>
    </row>
    <row r="34" spans="1:30" ht="14.25" customHeight="1">
      <c r="A34" s="203" t="s">
        <v>150</v>
      </c>
      <c r="B34" s="201">
        <v>5423</v>
      </c>
      <c r="C34" s="201">
        <v>2533</v>
      </c>
      <c r="D34" s="201">
        <v>2890</v>
      </c>
      <c r="E34" s="201">
        <v>-5</v>
      </c>
      <c r="F34" s="201">
        <v>-2</v>
      </c>
      <c r="G34" s="201">
        <v>-3</v>
      </c>
      <c r="H34" s="201">
        <v>3</v>
      </c>
      <c r="I34" s="206">
        <v>3</v>
      </c>
      <c r="J34" s="206">
        <v>0</v>
      </c>
      <c r="K34" s="201">
        <v>6</v>
      </c>
      <c r="L34" s="206">
        <v>2</v>
      </c>
      <c r="M34" s="206">
        <v>4</v>
      </c>
      <c r="N34" s="201">
        <v>-3</v>
      </c>
      <c r="O34" s="201">
        <v>1</v>
      </c>
      <c r="P34" s="201">
        <v>-4</v>
      </c>
      <c r="Q34" s="201">
        <v>5</v>
      </c>
      <c r="R34" s="201">
        <v>1</v>
      </c>
      <c r="S34" s="201">
        <v>4</v>
      </c>
      <c r="T34" s="201">
        <v>3</v>
      </c>
      <c r="U34" s="201">
        <v>2</v>
      </c>
      <c r="V34" s="201">
        <v>7</v>
      </c>
      <c r="W34" s="201">
        <v>4</v>
      </c>
      <c r="X34" s="201">
        <v>3</v>
      </c>
      <c r="Y34" s="201">
        <v>4</v>
      </c>
      <c r="Z34" s="201">
        <v>3</v>
      </c>
      <c r="AA34" s="201">
        <v>-2</v>
      </c>
      <c r="AB34" s="201">
        <v>-3</v>
      </c>
      <c r="AC34" s="201">
        <v>1</v>
      </c>
      <c r="AD34" s="203" t="s">
        <v>150</v>
      </c>
    </row>
    <row r="35" spans="1:30" ht="14.25" customHeight="1">
      <c r="A35" s="204" t="s">
        <v>151</v>
      </c>
      <c r="B35" s="205">
        <v>3225</v>
      </c>
      <c r="C35" s="205">
        <v>1588</v>
      </c>
      <c r="D35" s="205">
        <v>1637</v>
      </c>
      <c r="E35" s="205">
        <v>4</v>
      </c>
      <c r="F35" s="205">
        <v>-2</v>
      </c>
      <c r="G35" s="205">
        <v>6</v>
      </c>
      <c r="H35" s="205">
        <v>5</v>
      </c>
      <c r="I35" s="207">
        <v>3</v>
      </c>
      <c r="J35" s="207">
        <v>2</v>
      </c>
      <c r="K35" s="205">
        <v>1</v>
      </c>
      <c r="L35" s="207">
        <v>1</v>
      </c>
      <c r="M35" s="207">
        <v>0</v>
      </c>
      <c r="N35" s="205">
        <v>4</v>
      </c>
      <c r="O35" s="205">
        <v>2</v>
      </c>
      <c r="P35" s="205">
        <v>2</v>
      </c>
      <c r="Q35" s="205">
        <v>9</v>
      </c>
      <c r="R35" s="205">
        <v>3</v>
      </c>
      <c r="S35" s="205">
        <v>6</v>
      </c>
      <c r="T35" s="205">
        <v>5</v>
      </c>
      <c r="U35" s="205">
        <v>4</v>
      </c>
      <c r="V35" s="205">
        <v>9</v>
      </c>
      <c r="W35" s="205">
        <v>7</v>
      </c>
      <c r="X35" s="205">
        <v>2</v>
      </c>
      <c r="Y35" s="205">
        <v>5</v>
      </c>
      <c r="Z35" s="205">
        <v>4</v>
      </c>
      <c r="AA35" s="205">
        <v>0</v>
      </c>
      <c r="AB35" s="205">
        <v>-4</v>
      </c>
      <c r="AC35" s="205">
        <v>4</v>
      </c>
      <c r="AD35" s="204" t="s">
        <v>151</v>
      </c>
    </row>
    <row r="36" spans="1:30" ht="14.25" customHeight="1">
      <c r="A36" s="509" t="s">
        <v>152</v>
      </c>
      <c r="B36" s="510">
        <v>21373</v>
      </c>
      <c r="C36" s="510">
        <v>9982</v>
      </c>
      <c r="D36" s="510">
        <v>11391</v>
      </c>
      <c r="E36" s="510">
        <v>-11</v>
      </c>
      <c r="F36" s="510">
        <v>-7</v>
      </c>
      <c r="G36" s="510">
        <v>-4</v>
      </c>
      <c r="H36" s="511">
        <v>11</v>
      </c>
      <c r="I36" s="511">
        <v>7</v>
      </c>
      <c r="J36" s="511">
        <v>4</v>
      </c>
      <c r="K36" s="511">
        <v>28</v>
      </c>
      <c r="L36" s="511">
        <v>14</v>
      </c>
      <c r="M36" s="511">
        <v>14</v>
      </c>
      <c r="N36" s="510">
        <v>-17</v>
      </c>
      <c r="O36" s="510">
        <v>-7</v>
      </c>
      <c r="P36" s="510">
        <v>-10</v>
      </c>
      <c r="Q36" s="510">
        <v>29</v>
      </c>
      <c r="R36" s="510">
        <v>15</v>
      </c>
      <c r="S36" s="510">
        <v>14</v>
      </c>
      <c r="T36" s="510">
        <v>12</v>
      </c>
      <c r="U36" s="510">
        <v>17</v>
      </c>
      <c r="V36" s="510">
        <v>23</v>
      </c>
      <c r="W36" s="510">
        <v>15</v>
      </c>
      <c r="X36" s="510">
        <v>8</v>
      </c>
      <c r="Y36" s="510">
        <v>12</v>
      </c>
      <c r="Z36" s="510">
        <v>11</v>
      </c>
      <c r="AA36" s="510">
        <v>6</v>
      </c>
      <c r="AB36" s="510">
        <v>0</v>
      </c>
      <c r="AC36" s="510">
        <v>6</v>
      </c>
      <c r="AD36" s="509" t="s">
        <v>152</v>
      </c>
    </row>
    <row r="37" spans="1:30" ht="14.25" customHeight="1">
      <c r="A37" s="520" t="s">
        <v>189</v>
      </c>
      <c r="B37" s="514">
        <v>21373</v>
      </c>
      <c r="C37" s="514">
        <v>9982</v>
      </c>
      <c r="D37" s="514">
        <v>11391</v>
      </c>
      <c r="E37" s="514">
        <v>-11</v>
      </c>
      <c r="F37" s="514">
        <v>-7</v>
      </c>
      <c r="G37" s="514">
        <v>-4</v>
      </c>
      <c r="H37" s="514">
        <v>11</v>
      </c>
      <c r="I37" s="521">
        <v>7</v>
      </c>
      <c r="J37" s="521">
        <v>4</v>
      </c>
      <c r="K37" s="514">
        <v>28</v>
      </c>
      <c r="L37" s="521">
        <v>14</v>
      </c>
      <c r="M37" s="521">
        <v>14</v>
      </c>
      <c r="N37" s="514">
        <v>-17</v>
      </c>
      <c r="O37" s="514">
        <v>-7</v>
      </c>
      <c r="P37" s="514">
        <v>-10</v>
      </c>
      <c r="Q37" s="514">
        <v>29</v>
      </c>
      <c r="R37" s="514">
        <v>15</v>
      </c>
      <c r="S37" s="514">
        <v>14</v>
      </c>
      <c r="T37" s="514">
        <v>12</v>
      </c>
      <c r="U37" s="514">
        <v>17</v>
      </c>
      <c r="V37" s="514">
        <v>23</v>
      </c>
      <c r="W37" s="514">
        <v>15</v>
      </c>
      <c r="X37" s="514">
        <v>8</v>
      </c>
      <c r="Y37" s="514">
        <v>12</v>
      </c>
      <c r="Z37" s="514">
        <v>11</v>
      </c>
      <c r="AA37" s="514">
        <v>6</v>
      </c>
      <c r="AB37" s="514">
        <v>0</v>
      </c>
      <c r="AC37" s="514">
        <v>6</v>
      </c>
      <c r="AD37" s="520" t="s">
        <v>191</v>
      </c>
    </row>
    <row r="38" spans="1:30" ht="14.25" customHeight="1">
      <c r="A38" s="509" t="s">
        <v>153</v>
      </c>
      <c r="B38" s="510">
        <v>19266</v>
      </c>
      <c r="C38" s="510">
        <v>9190</v>
      </c>
      <c r="D38" s="510">
        <v>10076</v>
      </c>
      <c r="E38" s="510">
        <v>-22</v>
      </c>
      <c r="F38" s="510">
        <v>-11</v>
      </c>
      <c r="G38" s="510">
        <v>-11</v>
      </c>
      <c r="H38" s="511">
        <v>14</v>
      </c>
      <c r="I38" s="511">
        <v>9</v>
      </c>
      <c r="J38" s="511">
        <v>5</v>
      </c>
      <c r="K38" s="511">
        <v>27</v>
      </c>
      <c r="L38" s="511">
        <v>16</v>
      </c>
      <c r="M38" s="511">
        <v>11</v>
      </c>
      <c r="N38" s="510">
        <v>-13</v>
      </c>
      <c r="O38" s="510">
        <v>-7</v>
      </c>
      <c r="P38" s="510">
        <v>-6</v>
      </c>
      <c r="Q38" s="510">
        <v>17</v>
      </c>
      <c r="R38" s="510">
        <v>5</v>
      </c>
      <c r="S38" s="510">
        <v>12</v>
      </c>
      <c r="T38" s="510">
        <v>3</v>
      </c>
      <c r="U38" s="510">
        <v>14</v>
      </c>
      <c r="V38" s="510">
        <v>26</v>
      </c>
      <c r="W38" s="510">
        <v>9</v>
      </c>
      <c r="X38" s="510">
        <v>17</v>
      </c>
      <c r="Y38" s="510">
        <v>12</v>
      </c>
      <c r="Z38" s="510">
        <v>14</v>
      </c>
      <c r="AA38" s="510">
        <v>-9</v>
      </c>
      <c r="AB38" s="510">
        <v>-4</v>
      </c>
      <c r="AC38" s="510">
        <v>-5</v>
      </c>
      <c r="AD38" s="509" t="s">
        <v>153</v>
      </c>
    </row>
    <row r="39" spans="1:30" ht="14.25" customHeight="1">
      <c r="A39" s="512" t="s">
        <v>154</v>
      </c>
      <c r="B39" s="513">
        <v>16446</v>
      </c>
      <c r="C39" s="513">
        <v>7838</v>
      </c>
      <c r="D39" s="513">
        <v>8608</v>
      </c>
      <c r="E39" s="513">
        <v>-18</v>
      </c>
      <c r="F39" s="513">
        <v>-7</v>
      </c>
      <c r="G39" s="513">
        <v>-11</v>
      </c>
      <c r="H39" s="513">
        <v>11</v>
      </c>
      <c r="I39" s="516">
        <v>8</v>
      </c>
      <c r="J39" s="516">
        <v>3</v>
      </c>
      <c r="K39" s="513">
        <v>22</v>
      </c>
      <c r="L39" s="516">
        <v>12</v>
      </c>
      <c r="M39" s="516">
        <v>10</v>
      </c>
      <c r="N39" s="513">
        <v>-11</v>
      </c>
      <c r="O39" s="513">
        <v>-4</v>
      </c>
      <c r="P39" s="513">
        <v>-7</v>
      </c>
      <c r="Q39" s="513">
        <v>15</v>
      </c>
      <c r="R39" s="513">
        <v>4</v>
      </c>
      <c r="S39" s="513">
        <v>11</v>
      </c>
      <c r="T39" s="513">
        <v>2</v>
      </c>
      <c r="U39" s="513">
        <v>13</v>
      </c>
      <c r="V39" s="513">
        <v>22</v>
      </c>
      <c r="W39" s="513">
        <v>7</v>
      </c>
      <c r="X39" s="513">
        <v>15</v>
      </c>
      <c r="Y39" s="513">
        <v>10</v>
      </c>
      <c r="Z39" s="513">
        <v>12</v>
      </c>
      <c r="AA39" s="513">
        <v>-7</v>
      </c>
      <c r="AB39" s="513">
        <v>-3</v>
      </c>
      <c r="AC39" s="513">
        <v>-4</v>
      </c>
      <c r="AD39" s="512" t="s">
        <v>154</v>
      </c>
    </row>
    <row r="40" spans="1:30" ht="14.25" customHeight="1">
      <c r="A40" s="204" t="s">
        <v>202</v>
      </c>
      <c r="B40" s="205">
        <v>2820</v>
      </c>
      <c r="C40" s="205">
        <v>1352</v>
      </c>
      <c r="D40" s="205">
        <v>1468</v>
      </c>
      <c r="E40" s="205">
        <v>-4</v>
      </c>
      <c r="F40" s="205">
        <v>-4</v>
      </c>
      <c r="G40" s="205">
        <v>0</v>
      </c>
      <c r="H40" s="205">
        <v>3</v>
      </c>
      <c r="I40" s="207">
        <v>1</v>
      </c>
      <c r="J40" s="207">
        <v>2</v>
      </c>
      <c r="K40" s="205">
        <v>5</v>
      </c>
      <c r="L40" s="207">
        <v>4</v>
      </c>
      <c r="M40" s="207">
        <v>1</v>
      </c>
      <c r="N40" s="205">
        <v>-2</v>
      </c>
      <c r="O40" s="205">
        <v>-3</v>
      </c>
      <c r="P40" s="205">
        <v>1</v>
      </c>
      <c r="Q40" s="205">
        <v>2</v>
      </c>
      <c r="R40" s="205">
        <v>1</v>
      </c>
      <c r="S40" s="205">
        <v>1</v>
      </c>
      <c r="T40" s="205">
        <v>1</v>
      </c>
      <c r="U40" s="205">
        <v>1</v>
      </c>
      <c r="V40" s="205">
        <v>4</v>
      </c>
      <c r="W40" s="205">
        <v>2</v>
      </c>
      <c r="X40" s="205">
        <v>2</v>
      </c>
      <c r="Y40" s="205">
        <v>2</v>
      </c>
      <c r="Z40" s="205">
        <v>2</v>
      </c>
      <c r="AA40" s="205">
        <v>-2</v>
      </c>
      <c r="AB40" s="205">
        <v>-1</v>
      </c>
      <c r="AC40" s="205">
        <v>-1</v>
      </c>
      <c r="AD40" s="204" t="s">
        <v>155</v>
      </c>
    </row>
    <row r="41" spans="17:26" ht="14.25" customHeight="1">
      <c r="Q41" s="371"/>
      <c r="R41" s="371"/>
      <c r="S41" s="371"/>
      <c r="T41" s="371"/>
      <c r="U41" s="371"/>
      <c r="V41" s="371"/>
      <c r="W41" s="371"/>
      <c r="X41" s="371"/>
      <c r="Y41" s="371"/>
      <c r="Z41" s="371"/>
    </row>
    <row r="42" spans="1:26" ht="14.25" customHeight="1">
      <c r="A42" s="192" t="s">
        <v>437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</row>
    <row r="43" spans="2:26" ht="14.25" customHeight="1"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R43" s="371"/>
      <c r="S43" s="371"/>
      <c r="T43" s="371"/>
      <c r="U43" s="371"/>
      <c r="V43" s="371"/>
      <c r="W43" s="371"/>
      <c r="X43" s="371"/>
      <c r="Y43" s="371"/>
      <c r="Z43" s="371"/>
    </row>
    <row r="44" spans="2:26" ht="14.25" customHeight="1"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R44" s="371"/>
      <c r="S44" s="371"/>
      <c r="T44" s="371"/>
      <c r="U44" s="371"/>
      <c r="V44" s="371"/>
      <c r="W44" s="371"/>
      <c r="X44" s="371"/>
      <c r="Y44" s="371"/>
      <c r="Z44" s="371"/>
    </row>
    <row r="45" spans="2:30" ht="14.25" customHeight="1"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2"/>
    </row>
    <row r="46" ht="13.5" customHeight="1">
      <c r="AD46" s="208"/>
    </row>
    <row r="47" spans="1:30" ht="13.5" customHeight="1">
      <c r="A47" s="208"/>
      <c r="I47" s="456"/>
      <c r="J47" s="456"/>
      <c r="L47" s="456"/>
      <c r="M47" s="456"/>
      <c r="AD47" s="208"/>
    </row>
    <row r="48" spans="2:16" ht="13.5" customHeight="1"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85" customWidth="1"/>
    <col min="2" max="10" width="7.625" style="485" customWidth="1"/>
    <col min="11" max="11" width="7.50390625" style="485" customWidth="1"/>
    <col min="12" max="12" width="8.25390625" style="485" customWidth="1"/>
    <col min="13" max="13" width="11.00390625" style="485" customWidth="1"/>
    <col min="14" max="16384" width="9.00390625" style="485" customWidth="1"/>
  </cols>
  <sheetData>
    <row r="1" spans="1:13" s="483" customFormat="1" ht="31.5" customHeight="1">
      <c r="A1" s="481" t="s">
        <v>156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3" s="483" customFormat="1" ht="31.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13" ht="14.2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 t="s">
        <v>157</v>
      </c>
      <c r="M3" s="484"/>
    </row>
    <row r="4" spans="1:13" ht="18" customHeight="1">
      <c r="A4" s="486"/>
      <c r="B4" s="486"/>
      <c r="C4" s="209" t="s">
        <v>158</v>
      </c>
      <c r="D4" s="210" t="s">
        <v>159</v>
      </c>
      <c r="E4" s="210" t="s">
        <v>160</v>
      </c>
      <c r="F4" s="210" t="s">
        <v>161</v>
      </c>
      <c r="G4" s="209" t="s">
        <v>162</v>
      </c>
      <c r="H4" s="210" t="s">
        <v>163</v>
      </c>
      <c r="I4" s="210" t="s">
        <v>160</v>
      </c>
      <c r="J4" s="210" t="s">
        <v>161</v>
      </c>
      <c r="K4" s="486"/>
      <c r="L4" s="243" t="s">
        <v>164</v>
      </c>
      <c r="M4" s="487"/>
    </row>
    <row r="5" spans="1:13" ht="18" customHeight="1">
      <c r="A5" s="211" t="s">
        <v>165</v>
      </c>
      <c r="B5" s="212" t="s">
        <v>4</v>
      </c>
      <c r="C5" s="212" t="s">
        <v>166</v>
      </c>
      <c r="D5" s="212" t="s">
        <v>167</v>
      </c>
      <c r="E5" s="212" t="s">
        <v>168</v>
      </c>
      <c r="F5" s="212" t="s">
        <v>75</v>
      </c>
      <c r="G5" s="212" t="s">
        <v>169</v>
      </c>
      <c r="H5" s="212" t="s">
        <v>170</v>
      </c>
      <c r="I5" s="212" t="s">
        <v>171</v>
      </c>
      <c r="J5" s="212" t="s">
        <v>75</v>
      </c>
      <c r="K5" s="245" t="s">
        <v>172</v>
      </c>
      <c r="L5" s="244" t="s">
        <v>173</v>
      </c>
      <c r="M5" s="221" t="s">
        <v>174</v>
      </c>
    </row>
    <row r="6" spans="1:13" ht="18" customHeight="1">
      <c r="A6" s="213" t="s">
        <v>175</v>
      </c>
      <c r="B6" s="214">
        <f aca="true" t="shared" si="0" ref="B6:B31">L6+K6</f>
        <v>391082</v>
      </c>
      <c r="C6" s="214">
        <f aca="true" t="shared" si="1" ref="C6:J6">C7+C8</f>
        <v>296</v>
      </c>
      <c r="D6" s="214">
        <f t="shared" si="1"/>
        <v>366</v>
      </c>
      <c r="E6" s="214">
        <f t="shared" si="1"/>
        <v>482</v>
      </c>
      <c r="F6" s="214">
        <f t="shared" si="1"/>
        <v>1144</v>
      </c>
      <c r="G6" s="214">
        <f t="shared" si="1"/>
        <v>260</v>
      </c>
      <c r="H6" s="214">
        <f t="shared" si="1"/>
        <v>396</v>
      </c>
      <c r="I6" s="214">
        <f t="shared" si="1"/>
        <v>473</v>
      </c>
      <c r="J6" s="214">
        <f t="shared" si="1"/>
        <v>1129</v>
      </c>
      <c r="K6" s="214">
        <f aca="true" t="shared" si="2" ref="K6:K39">F6-J6</f>
        <v>15</v>
      </c>
      <c r="L6" s="497">
        <v>391067</v>
      </c>
      <c r="M6" s="215" t="s">
        <v>175</v>
      </c>
    </row>
    <row r="7" spans="1:14" ht="18" customHeight="1">
      <c r="A7" s="216" t="s">
        <v>110</v>
      </c>
      <c r="B7" s="217">
        <f t="shared" si="0"/>
        <v>356643</v>
      </c>
      <c r="C7" s="217">
        <f aca="true" t="shared" si="3" ref="C7:J7">SUM(C9:C21)</f>
        <v>267</v>
      </c>
      <c r="D7" s="217">
        <f t="shared" si="3"/>
        <v>345</v>
      </c>
      <c r="E7" s="217">
        <f t="shared" si="3"/>
        <v>443</v>
      </c>
      <c r="F7" s="217">
        <f t="shared" si="3"/>
        <v>1055</v>
      </c>
      <c r="G7" s="217">
        <f t="shared" si="3"/>
        <v>238</v>
      </c>
      <c r="H7" s="217">
        <f t="shared" si="3"/>
        <v>382</v>
      </c>
      <c r="I7" s="217">
        <f t="shared" si="3"/>
        <v>420</v>
      </c>
      <c r="J7" s="217">
        <f t="shared" si="3"/>
        <v>1040</v>
      </c>
      <c r="K7" s="217">
        <f t="shared" si="2"/>
        <v>15</v>
      </c>
      <c r="L7" s="498">
        <v>356628</v>
      </c>
      <c r="M7" s="218" t="s">
        <v>110</v>
      </c>
      <c r="N7" s="488"/>
    </row>
    <row r="8" spans="1:14" ht="18" customHeight="1">
      <c r="A8" s="211" t="s">
        <v>176</v>
      </c>
      <c r="B8" s="219">
        <f t="shared" si="0"/>
        <v>34439</v>
      </c>
      <c r="C8" s="219">
        <f aca="true" t="shared" si="4" ref="C8:J8">C22+C24+C26+C30+C35+C37</f>
        <v>29</v>
      </c>
      <c r="D8" s="219">
        <f t="shared" si="4"/>
        <v>21</v>
      </c>
      <c r="E8" s="219">
        <f t="shared" si="4"/>
        <v>39</v>
      </c>
      <c r="F8" s="219">
        <f t="shared" si="4"/>
        <v>89</v>
      </c>
      <c r="G8" s="219">
        <f t="shared" si="4"/>
        <v>22</v>
      </c>
      <c r="H8" s="219">
        <f t="shared" si="4"/>
        <v>14</v>
      </c>
      <c r="I8" s="219">
        <f t="shared" si="4"/>
        <v>53</v>
      </c>
      <c r="J8" s="219">
        <f t="shared" si="4"/>
        <v>89</v>
      </c>
      <c r="K8" s="220">
        <f t="shared" si="2"/>
        <v>0</v>
      </c>
      <c r="L8" s="499">
        <v>34439</v>
      </c>
      <c r="M8" s="221" t="s">
        <v>176</v>
      </c>
      <c r="N8" s="488"/>
    </row>
    <row r="9" spans="1:14" ht="18" customHeight="1">
      <c r="A9" s="216" t="s">
        <v>177</v>
      </c>
      <c r="B9" s="217">
        <f t="shared" si="0"/>
        <v>131991</v>
      </c>
      <c r="C9" s="222">
        <v>117</v>
      </c>
      <c r="D9" s="223">
        <v>181</v>
      </c>
      <c r="E9" s="222">
        <v>174</v>
      </c>
      <c r="F9" s="217">
        <f aca="true" t="shared" si="5" ref="F9:F21">SUM(C9:E9)</f>
        <v>472</v>
      </c>
      <c r="G9" s="222">
        <v>101</v>
      </c>
      <c r="H9" s="223">
        <v>203</v>
      </c>
      <c r="I9" s="222">
        <v>166</v>
      </c>
      <c r="J9" s="217">
        <f aca="true" t="shared" si="6" ref="J9:J21">SUM(G9:I9)</f>
        <v>470</v>
      </c>
      <c r="K9" s="217">
        <f t="shared" si="2"/>
        <v>2</v>
      </c>
      <c r="L9" s="498">
        <v>131989</v>
      </c>
      <c r="M9" s="218" t="s">
        <v>177</v>
      </c>
      <c r="N9" s="488"/>
    </row>
    <row r="10" spans="1:13" ht="18" customHeight="1">
      <c r="A10" s="216" t="s">
        <v>178</v>
      </c>
      <c r="B10" s="217">
        <f t="shared" si="0"/>
        <v>22786</v>
      </c>
      <c r="C10" s="222">
        <v>20</v>
      </c>
      <c r="D10" s="222">
        <v>11</v>
      </c>
      <c r="E10" s="222">
        <v>22</v>
      </c>
      <c r="F10" s="217">
        <f>SUM(C10:E10)</f>
        <v>53</v>
      </c>
      <c r="G10" s="222">
        <v>13</v>
      </c>
      <c r="H10" s="222">
        <v>24</v>
      </c>
      <c r="I10" s="222">
        <v>24</v>
      </c>
      <c r="J10" s="217">
        <f t="shared" si="6"/>
        <v>61</v>
      </c>
      <c r="K10" s="217">
        <f t="shared" si="2"/>
        <v>-8</v>
      </c>
      <c r="L10" s="498">
        <v>22794</v>
      </c>
      <c r="M10" s="218" t="s">
        <v>178</v>
      </c>
    </row>
    <row r="11" spans="1:13" ht="18" customHeight="1">
      <c r="A11" s="216" t="s">
        <v>401</v>
      </c>
      <c r="B11" s="217">
        <f t="shared" si="0"/>
        <v>31886</v>
      </c>
      <c r="C11" s="222">
        <v>15</v>
      </c>
      <c r="D11" s="222">
        <v>17</v>
      </c>
      <c r="E11" s="222">
        <v>35</v>
      </c>
      <c r="F11" s="217">
        <f>SUM(C11:E11)</f>
        <v>67</v>
      </c>
      <c r="G11" s="222">
        <v>23</v>
      </c>
      <c r="H11" s="222">
        <v>25</v>
      </c>
      <c r="I11" s="222">
        <v>35</v>
      </c>
      <c r="J11" s="217">
        <f t="shared" si="6"/>
        <v>83</v>
      </c>
      <c r="K11" s="217">
        <f t="shared" si="2"/>
        <v>-16</v>
      </c>
      <c r="L11" s="498">
        <v>31902</v>
      </c>
      <c r="M11" s="218" t="s">
        <v>401</v>
      </c>
    </row>
    <row r="12" spans="1:13" ht="18" customHeight="1">
      <c r="A12" s="216" t="s">
        <v>179</v>
      </c>
      <c r="B12" s="217">
        <f t="shared" si="0"/>
        <v>28715</v>
      </c>
      <c r="C12" s="222">
        <v>14</v>
      </c>
      <c r="D12" s="222">
        <v>26</v>
      </c>
      <c r="E12" s="222">
        <v>32</v>
      </c>
      <c r="F12" s="217">
        <f t="shared" si="5"/>
        <v>72</v>
      </c>
      <c r="G12" s="222">
        <v>15</v>
      </c>
      <c r="H12" s="222">
        <v>18</v>
      </c>
      <c r="I12" s="222">
        <v>30</v>
      </c>
      <c r="J12" s="217">
        <f t="shared" si="6"/>
        <v>63</v>
      </c>
      <c r="K12" s="217">
        <f t="shared" si="2"/>
        <v>9</v>
      </c>
      <c r="L12" s="498">
        <v>28706</v>
      </c>
      <c r="M12" s="218" t="s">
        <v>179</v>
      </c>
    </row>
    <row r="13" spans="1:14" ht="18" customHeight="1">
      <c r="A13" s="216" t="s">
        <v>180</v>
      </c>
      <c r="B13" s="217">
        <f t="shared" si="0"/>
        <v>11668</v>
      </c>
      <c r="C13" s="222">
        <v>3</v>
      </c>
      <c r="D13" s="222">
        <v>7</v>
      </c>
      <c r="E13" s="222">
        <v>21</v>
      </c>
      <c r="F13" s="217">
        <f t="shared" si="5"/>
        <v>31</v>
      </c>
      <c r="G13" s="222">
        <v>7</v>
      </c>
      <c r="H13" s="222">
        <v>5</v>
      </c>
      <c r="I13" s="222">
        <v>12</v>
      </c>
      <c r="J13" s="217">
        <f t="shared" si="6"/>
        <v>24</v>
      </c>
      <c r="K13" s="217">
        <f t="shared" si="2"/>
        <v>7</v>
      </c>
      <c r="L13" s="498">
        <v>11661</v>
      </c>
      <c r="M13" s="218" t="s">
        <v>180</v>
      </c>
      <c r="N13" s="488"/>
    </row>
    <row r="14" spans="1:14" ht="18" customHeight="1">
      <c r="A14" s="216" t="s">
        <v>181</v>
      </c>
      <c r="B14" s="217">
        <f t="shared" si="0"/>
        <v>16660</v>
      </c>
      <c r="C14" s="222">
        <v>10</v>
      </c>
      <c r="D14" s="222">
        <v>10</v>
      </c>
      <c r="E14" s="222"/>
      <c r="F14" s="217">
        <f t="shared" si="5"/>
        <v>20</v>
      </c>
      <c r="G14" s="222">
        <v>8</v>
      </c>
      <c r="H14" s="222">
        <v>8</v>
      </c>
      <c r="I14" s="222">
        <v>17</v>
      </c>
      <c r="J14" s="217">
        <f t="shared" si="6"/>
        <v>33</v>
      </c>
      <c r="K14" s="217">
        <f t="shared" si="2"/>
        <v>-13</v>
      </c>
      <c r="L14" s="498">
        <v>16673</v>
      </c>
      <c r="M14" s="218" t="s">
        <v>181</v>
      </c>
      <c r="N14" s="488"/>
    </row>
    <row r="15" spans="1:14" ht="18" customHeight="1">
      <c r="A15" s="216" t="s">
        <v>182</v>
      </c>
      <c r="B15" s="217">
        <f t="shared" si="0"/>
        <v>11843</v>
      </c>
      <c r="C15" s="222">
        <v>5</v>
      </c>
      <c r="D15" s="222">
        <v>10</v>
      </c>
      <c r="E15" s="222">
        <v>24</v>
      </c>
      <c r="F15" s="217">
        <f t="shared" si="5"/>
        <v>39</v>
      </c>
      <c r="G15" s="222">
        <v>10</v>
      </c>
      <c r="H15" s="222">
        <v>11</v>
      </c>
      <c r="I15" s="222">
        <v>9</v>
      </c>
      <c r="J15" s="217">
        <f t="shared" si="6"/>
        <v>30</v>
      </c>
      <c r="K15" s="217">
        <f t="shared" si="2"/>
        <v>9</v>
      </c>
      <c r="L15" s="498">
        <v>11834</v>
      </c>
      <c r="M15" s="218" t="s">
        <v>182</v>
      </c>
      <c r="N15" s="488"/>
    </row>
    <row r="16" spans="1:14" ht="18" customHeight="1">
      <c r="A16" s="216" t="s">
        <v>402</v>
      </c>
      <c r="B16" s="217">
        <f t="shared" si="0"/>
        <v>28789</v>
      </c>
      <c r="C16" s="222">
        <v>22</v>
      </c>
      <c r="D16" s="222">
        <v>20</v>
      </c>
      <c r="E16" s="222">
        <v>39</v>
      </c>
      <c r="F16" s="217">
        <f t="shared" si="5"/>
        <v>81</v>
      </c>
      <c r="G16" s="222">
        <v>10</v>
      </c>
      <c r="H16" s="222">
        <v>24</v>
      </c>
      <c r="I16" s="222">
        <v>38</v>
      </c>
      <c r="J16" s="217">
        <f t="shared" si="6"/>
        <v>72</v>
      </c>
      <c r="K16" s="217">
        <f t="shared" si="2"/>
        <v>9</v>
      </c>
      <c r="L16" s="498">
        <v>28780</v>
      </c>
      <c r="M16" s="218" t="s">
        <v>402</v>
      </c>
      <c r="N16" s="488"/>
    </row>
    <row r="17" spans="1:14" ht="18" customHeight="1">
      <c r="A17" s="216" t="s">
        <v>370</v>
      </c>
      <c r="B17" s="217">
        <f t="shared" si="0"/>
        <v>12022</v>
      </c>
      <c r="C17" s="222">
        <v>14</v>
      </c>
      <c r="D17" s="222">
        <v>9</v>
      </c>
      <c r="E17" s="222">
        <v>16</v>
      </c>
      <c r="F17" s="217">
        <f t="shared" si="5"/>
        <v>39</v>
      </c>
      <c r="G17" s="222">
        <v>13</v>
      </c>
      <c r="H17" s="222">
        <v>5</v>
      </c>
      <c r="I17" s="222">
        <v>9</v>
      </c>
      <c r="J17" s="217">
        <f t="shared" si="6"/>
        <v>27</v>
      </c>
      <c r="K17" s="217">
        <f t="shared" si="2"/>
        <v>12</v>
      </c>
      <c r="L17" s="498">
        <v>12010</v>
      </c>
      <c r="M17" s="218" t="s">
        <v>370</v>
      </c>
      <c r="N17" s="488"/>
    </row>
    <row r="18" spans="1:14" ht="18" customHeight="1">
      <c r="A18" s="216" t="s">
        <v>403</v>
      </c>
      <c r="B18" s="217">
        <f t="shared" si="0"/>
        <v>28443</v>
      </c>
      <c r="C18" s="222">
        <v>32</v>
      </c>
      <c r="D18" s="222">
        <v>29</v>
      </c>
      <c r="E18" s="222">
        <v>28</v>
      </c>
      <c r="F18" s="217">
        <f t="shared" si="5"/>
        <v>89</v>
      </c>
      <c r="G18" s="222">
        <v>18</v>
      </c>
      <c r="H18" s="222">
        <v>28</v>
      </c>
      <c r="I18" s="222">
        <v>32</v>
      </c>
      <c r="J18" s="217">
        <f t="shared" si="6"/>
        <v>78</v>
      </c>
      <c r="K18" s="217">
        <f t="shared" si="2"/>
        <v>11</v>
      </c>
      <c r="L18" s="498">
        <v>28432</v>
      </c>
      <c r="M18" s="218" t="s">
        <v>386</v>
      </c>
      <c r="N18" s="488"/>
    </row>
    <row r="19" spans="1:13" ht="18" customHeight="1">
      <c r="A19" s="216" t="s">
        <v>292</v>
      </c>
      <c r="B19" s="217">
        <f t="shared" si="0"/>
        <v>12755</v>
      </c>
      <c r="C19" s="222">
        <v>7</v>
      </c>
      <c r="D19" s="222">
        <v>15</v>
      </c>
      <c r="E19" s="222">
        <v>27</v>
      </c>
      <c r="F19" s="217">
        <f t="shared" si="5"/>
        <v>49</v>
      </c>
      <c r="G19" s="222">
        <v>7</v>
      </c>
      <c r="H19" s="222">
        <v>11</v>
      </c>
      <c r="I19" s="222">
        <v>28</v>
      </c>
      <c r="J19" s="217">
        <f t="shared" si="6"/>
        <v>46</v>
      </c>
      <c r="K19" s="217">
        <f t="shared" si="2"/>
        <v>3</v>
      </c>
      <c r="L19" s="498">
        <v>12752</v>
      </c>
      <c r="M19" s="218" t="s">
        <v>292</v>
      </c>
    </row>
    <row r="20" spans="1:13" ht="18" customHeight="1">
      <c r="A20" s="216" t="s">
        <v>203</v>
      </c>
      <c r="B20" s="217">
        <f>L20+K20</f>
        <v>9198</v>
      </c>
      <c r="C20" s="222">
        <v>4</v>
      </c>
      <c r="D20" s="222">
        <v>6</v>
      </c>
      <c r="E20" s="222">
        <v>10</v>
      </c>
      <c r="F20" s="217">
        <f>SUM(C20:E20)</f>
        <v>20</v>
      </c>
      <c r="G20" s="222">
        <v>9</v>
      </c>
      <c r="H20" s="222">
        <v>11</v>
      </c>
      <c r="I20" s="222">
        <v>8</v>
      </c>
      <c r="J20" s="217">
        <f>SUM(G20:I20)</f>
        <v>28</v>
      </c>
      <c r="K20" s="217">
        <f t="shared" si="2"/>
        <v>-8</v>
      </c>
      <c r="L20" s="498">
        <v>9206</v>
      </c>
      <c r="M20" s="218" t="s">
        <v>203</v>
      </c>
    </row>
    <row r="21" spans="1:13" ht="18" customHeight="1">
      <c r="A21" s="211" t="s">
        <v>196</v>
      </c>
      <c r="B21" s="217">
        <f t="shared" si="0"/>
        <v>9887</v>
      </c>
      <c r="C21" s="222">
        <v>4</v>
      </c>
      <c r="D21" s="222">
        <v>4</v>
      </c>
      <c r="E21" s="222">
        <v>15</v>
      </c>
      <c r="F21" s="217">
        <f t="shared" si="5"/>
        <v>23</v>
      </c>
      <c r="G21" s="222">
        <v>4</v>
      </c>
      <c r="H21" s="222">
        <v>9</v>
      </c>
      <c r="I21" s="222">
        <v>12</v>
      </c>
      <c r="J21" s="217">
        <f t="shared" si="6"/>
        <v>25</v>
      </c>
      <c r="K21" s="217">
        <f t="shared" si="2"/>
        <v>-2</v>
      </c>
      <c r="L21" s="499">
        <v>9889</v>
      </c>
      <c r="M21" s="221" t="s">
        <v>196</v>
      </c>
    </row>
    <row r="22" spans="1:13" ht="18" customHeight="1">
      <c r="A22" s="227" t="s">
        <v>111</v>
      </c>
      <c r="B22" s="266">
        <f t="shared" si="0"/>
        <v>2390</v>
      </c>
      <c r="C22" s="273">
        <f aca="true" t="shared" si="7" ref="C22:J22">C23</f>
        <v>3</v>
      </c>
      <c r="D22" s="273">
        <f t="shared" si="7"/>
        <v>2</v>
      </c>
      <c r="E22" s="273">
        <f t="shared" si="7"/>
        <v>1</v>
      </c>
      <c r="F22" s="267">
        <f t="shared" si="7"/>
        <v>6</v>
      </c>
      <c r="G22" s="273">
        <f t="shared" si="7"/>
        <v>1</v>
      </c>
      <c r="H22" s="273">
        <f t="shared" si="7"/>
        <v>1</v>
      </c>
      <c r="I22" s="273">
        <f t="shared" si="7"/>
        <v>2</v>
      </c>
      <c r="J22" s="266">
        <f t="shared" si="7"/>
        <v>4</v>
      </c>
      <c r="K22" s="240">
        <f t="shared" si="2"/>
        <v>2</v>
      </c>
      <c r="L22" s="500">
        <v>2388</v>
      </c>
      <c r="M22" s="230" t="s">
        <v>111</v>
      </c>
    </row>
    <row r="23" spans="1:13" ht="18" customHeight="1">
      <c r="A23" s="231" t="s">
        <v>183</v>
      </c>
      <c r="B23" s="232">
        <f t="shared" si="0"/>
        <v>2390</v>
      </c>
      <c r="C23" s="353">
        <v>3</v>
      </c>
      <c r="D23" s="353">
        <v>2</v>
      </c>
      <c r="E23" s="353">
        <v>1</v>
      </c>
      <c r="F23" s="354">
        <f>SUM(C23:E23)</f>
        <v>6</v>
      </c>
      <c r="G23" s="353">
        <v>1</v>
      </c>
      <c r="H23" s="353">
        <v>1</v>
      </c>
      <c r="I23" s="496">
        <v>2</v>
      </c>
      <c r="J23" s="232">
        <f>SUM(G23:I23)</f>
        <v>4</v>
      </c>
      <c r="K23" s="232">
        <f t="shared" si="2"/>
        <v>2</v>
      </c>
      <c r="L23" s="501">
        <v>2388</v>
      </c>
      <c r="M23" s="233" t="s">
        <v>183</v>
      </c>
    </row>
    <row r="24" spans="1:13" ht="18" customHeight="1">
      <c r="A24" s="227" t="s">
        <v>143</v>
      </c>
      <c r="B24" s="228">
        <f t="shared" si="0"/>
        <v>1002</v>
      </c>
      <c r="C24" s="229">
        <f aca="true" t="shared" si="8" ref="C24:J24">SUM(C25:C25)</f>
        <v>1</v>
      </c>
      <c r="D24" s="229">
        <f t="shared" si="8"/>
        <v>0</v>
      </c>
      <c r="E24" s="229">
        <f t="shared" si="8"/>
        <v>3</v>
      </c>
      <c r="F24" s="352">
        <f t="shared" si="8"/>
        <v>4</v>
      </c>
      <c r="G24" s="229">
        <f t="shared" si="8"/>
        <v>1</v>
      </c>
      <c r="H24" s="229">
        <f t="shared" si="8"/>
        <v>0</v>
      </c>
      <c r="I24" s="229">
        <f t="shared" si="8"/>
        <v>4</v>
      </c>
      <c r="J24" s="228">
        <f t="shared" si="8"/>
        <v>5</v>
      </c>
      <c r="K24" s="228">
        <f t="shared" si="2"/>
        <v>-1</v>
      </c>
      <c r="L24" s="500">
        <v>1003</v>
      </c>
      <c r="M24" s="230" t="s">
        <v>143</v>
      </c>
    </row>
    <row r="25" spans="1:13" ht="18" customHeight="1">
      <c r="A25" s="211" t="s">
        <v>144</v>
      </c>
      <c r="B25" s="219">
        <f t="shared" si="0"/>
        <v>1002</v>
      </c>
      <c r="C25" s="225">
        <v>1</v>
      </c>
      <c r="D25" s="225">
        <v>0</v>
      </c>
      <c r="E25" s="225">
        <v>3</v>
      </c>
      <c r="F25" s="219">
        <f>SUM(C25:E25)</f>
        <v>4</v>
      </c>
      <c r="G25" s="225">
        <v>1</v>
      </c>
      <c r="H25" s="225">
        <v>0</v>
      </c>
      <c r="I25" s="225">
        <v>4</v>
      </c>
      <c r="J25" s="219">
        <f>SUM(G25:I25)</f>
        <v>5</v>
      </c>
      <c r="K25" s="219">
        <f t="shared" si="2"/>
        <v>-1</v>
      </c>
      <c r="L25" s="499">
        <v>1003</v>
      </c>
      <c r="M25" s="221" t="s">
        <v>144</v>
      </c>
    </row>
    <row r="26" spans="1:13" ht="18" customHeight="1">
      <c r="A26" s="227" t="s">
        <v>126</v>
      </c>
      <c r="B26" s="228">
        <f t="shared" si="0"/>
        <v>10471</v>
      </c>
      <c r="C26" s="229">
        <f aca="true" t="shared" si="9" ref="C26:J26">SUM(C27:C29)</f>
        <v>9</v>
      </c>
      <c r="D26" s="229">
        <f t="shared" si="9"/>
        <v>3</v>
      </c>
      <c r="E26" s="229">
        <f t="shared" si="9"/>
        <v>19</v>
      </c>
      <c r="F26" s="229">
        <f t="shared" si="9"/>
        <v>31</v>
      </c>
      <c r="G26" s="229">
        <f t="shared" si="9"/>
        <v>3</v>
      </c>
      <c r="H26" s="229">
        <f t="shared" si="9"/>
        <v>3</v>
      </c>
      <c r="I26" s="229">
        <f t="shared" si="9"/>
        <v>24</v>
      </c>
      <c r="J26" s="228">
        <f t="shared" si="9"/>
        <v>30</v>
      </c>
      <c r="K26" s="228">
        <f t="shared" si="2"/>
        <v>1</v>
      </c>
      <c r="L26" s="500">
        <v>10470</v>
      </c>
      <c r="M26" s="230" t="s">
        <v>126</v>
      </c>
    </row>
    <row r="27" spans="1:13" ht="18" customHeight="1">
      <c r="A27" s="216" t="s">
        <v>184</v>
      </c>
      <c r="B27" s="217">
        <f>L27+K27</f>
        <v>1320</v>
      </c>
      <c r="C27" s="222">
        <v>0</v>
      </c>
      <c r="D27" s="222">
        <v>0</v>
      </c>
      <c r="E27" s="222">
        <v>3</v>
      </c>
      <c r="F27" s="217">
        <f>SUM(C27:E27)</f>
        <v>3</v>
      </c>
      <c r="G27" s="222">
        <v>0</v>
      </c>
      <c r="H27" s="222">
        <v>1</v>
      </c>
      <c r="I27" s="222">
        <v>5</v>
      </c>
      <c r="J27" s="217">
        <f>SUM(G27:I27)</f>
        <v>6</v>
      </c>
      <c r="K27" s="217">
        <f>F27-J27</f>
        <v>-3</v>
      </c>
      <c r="L27" s="498">
        <v>1323</v>
      </c>
      <c r="M27" s="218" t="s">
        <v>184</v>
      </c>
    </row>
    <row r="28" spans="1:13" ht="18" customHeight="1">
      <c r="A28" s="216" t="s">
        <v>208</v>
      </c>
      <c r="B28" s="217">
        <f t="shared" si="0"/>
        <v>6284</v>
      </c>
      <c r="C28" s="222">
        <v>9</v>
      </c>
      <c r="D28" s="222">
        <v>3</v>
      </c>
      <c r="E28" s="222">
        <v>12</v>
      </c>
      <c r="F28" s="217">
        <f>SUM(C28:E28)</f>
        <v>24</v>
      </c>
      <c r="G28" s="222">
        <v>3</v>
      </c>
      <c r="H28" s="222">
        <v>2</v>
      </c>
      <c r="I28" s="222">
        <v>17</v>
      </c>
      <c r="J28" s="217">
        <f>SUM(G28:I28)</f>
        <v>22</v>
      </c>
      <c r="K28" s="217">
        <f t="shared" si="2"/>
        <v>2</v>
      </c>
      <c r="L28" s="498">
        <v>6282</v>
      </c>
      <c r="M28" s="218" t="s">
        <v>208</v>
      </c>
    </row>
    <row r="29" spans="1:13" ht="18" customHeight="1">
      <c r="A29" s="216" t="s">
        <v>209</v>
      </c>
      <c r="B29" s="217">
        <f t="shared" si="0"/>
        <v>2867</v>
      </c>
      <c r="C29" s="222">
        <v>0</v>
      </c>
      <c r="D29" s="222">
        <v>0</v>
      </c>
      <c r="E29" s="222">
        <v>4</v>
      </c>
      <c r="F29" s="217">
        <f>SUM(C29:E29)</f>
        <v>4</v>
      </c>
      <c r="G29" s="222">
        <v>0</v>
      </c>
      <c r="H29" s="222">
        <v>0</v>
      </c>
      <c r="I29" s="222">
        <v>2</v>
      </c>
      <c r="J29" s="217">
        <f>SUM(G29:I29)</f>
        <v>2</v>
      </c>
      <c r="K29" s="217">
        <f t="shared" si="2"/>
        <v>2</v>
      </c>
      <c r="L29" s="498">
        <v>2865</v>
      </c>
      <c r="M29" s="218" t="s">
        <v>209</v>
      </c>
    </row>
    <row r="30" spans="1:13" ht="18" customHeight="1">
      <c r="A30" s="489" t="s">
        <v>147</v>
      </c>
      <c r="B30" s="267">
        <f t="shared" si="0"/>
        <v>8487</v>
      </c>
      <c r="C30" s="267">
        <f aca="true" t="shared" si="10" ref="C30:J30">SUM(C31:C34)</f>
        <v>11</v>
      </c>
      <c r="D30" s="267">
        <f t="shared" si="10"/>
        <v>6</v>
      </c>
      <c r="E30" s="267">
        <f t="shared" si="10"/>
        <v>6</v>
      </c>
      <c r="F30" s="267">
        <f t="shared" si="10"/>
        <v>23</v>
      </c>
      <c r="G30" s="267">
        <f t="shared" si="10"/>
        <v>12</v>
      </c>
      <c r="H30" s="267">
        <f t="shared" si="10"/>
        <v>4</v>
      </c>
      <c r="I30" s="267">
        <f t="shared" si="10"/>
        <v>5</v>
      </c>
      <c r="J30" s="266">
        <f t="shared" si="10"/>
        <v>21</v>
      </c>
      <c r="K30" s="266">
        <f t="shared" si="2"/>
        <v>2</v>
      </c>
      <c r="L30" s="502">
        <v>8485</v>
      </c>
      <c r="M30" s="490" t="s">
        <v>147</v>
      </c>
    </row>
    <row r="31" spans="1:13" ht="18" customHeight="1">
      <c r="A31" s="491" t="s">
        <v>148</v>
      </c>
      <c r="B31" s="492">
        <f t="shared" si="0"/>
        <v>3768</v>
      </c>
      <c r="C31" s="222">
        <v>5</v>
      </c>
      <c r="D31" s="222">
        <v>3</v>
      </c>
      <c r="E31" s="222">
        <v>3</v>
      </c>
      <c r="F31" s="217">
        <f>SUM(C31:E31)</f>
        <v>11</v>
      </c>
      <c r="G31" s="222">
        <v>2</v>
      </c>
      <c r="H31" s="222">
        <v>3</v>
      </c>
      <c r="I31" s="222">
        <v>2</v>
      </c>
      <c r="J31" s="224">
        <f>SUM(G31:I31)</f>
        <v>7</v>
      </c>
      <c r="K31" s="217">
        <f t="shared" si="2"/>
        <v>4</v>
      </c>
      <c r="L31" s="503">
        <v>3764</v>
      </c>
      <c r="M31" s="493" t="s">
        <v>148</v>
      </c>
    </row>
    <row r="32" spans="1:13" ht="18" customHeight="1">
      <c r="A32" s="216" t="s">
        <v>149</v>
      </c>
      <c r="B32" s="217">
        <f>L32+K32</f>
        <v>2287</v>
      </c>
      <c r="C32" s="222">
        <v>3</v>
      </c>
      <c r="D32" s="222">
        <v>0</v>
      </c>
      <c r="E32" s="222">
        <v>3</v>
      </c>
      <c r="F32" s="217">
        <f>SUM(C32:E32)</f>
        <v>6</v>
      </c>
      <c r="G32" s="222">
        <v>5</v>
      </c>
      <c r="H32" s="222">
        <v>1</v>
      </c>
      <c r="I32" s="222">
        <v>2</v>
      </c>
      <c r="J32" s="224">
        <f>SUM(G32:I32)</f>
        <v>8</v>
      </c>
      <c r="K32" s="217">
        <f t="shared" si="2"/>
        <v>-2</v>
      </c>
      <c r="L32" s="498">
        <v>2289</v>
      </c>
      <c r="M32" s="218" t="s">
        <v>149</v>
      </c>
    </row>
    <row r="33" spans="1:13" ht="18" customHeight="1">
      <c r="A33" s="216" t="s">
        <v>185</v>
      </c>
      <c r="B33" s="217">
        <f>L33+K33</f>
        <v>1612</v>
      </c>
      <c r="C33" s="222">
        <v>1</v>
      </c>
      <c r="D33" s="222">
        <v>0</v>
      </c>
      <c r="E33" s="222">
        <v>0</v>
      </c>
      <c r="F33" s="217">
        <f>SUM(C33:E33)</f>
        <v>1</v>
      </c>
      <c r="G33" s="222">
        <v>0</v>
      </c>
      <c r="H33" s="222">
        <v>0</v>
      </c>
      <c r="I33" s="222">
        <v>0</v>
      </c>
      <c r="J33" s="224">
        <f>SUM(G33:I33)</f>
        <v>0</v>
      </c>
      <c r="K33" s="217">
        <f t="shared" si="2"/>
        <v>1</v>
      </c>
      <c r="L33" s="498">
        <v>1611</v>
      </c>
      <c r="M33" s="218" t="s">
        <v>185</v>
      </c>
    </row>
    <row r="34" spans="1:13" ht="18" customHeight="1">
      <c r="A34" s="221" t="s">
        <v>186</v>
      </c>
      <c r="B34" s="219">
        <f>L34+K34</f>
        <v>820</v>
      </c>
      <c r="C34" s="524">
        <v>2</v>
      </c>
      <c r="D34" s="225">
        <v>3</v>
      </c>
      <c r="E34" s="225">
        <v>0</v>
      </c>
      <c r="F34" s="219">
        <f>SUM(C34:E34)</f>
        <v>5</v>
      </c>
      <c r="G34" s="225">
        <v>5</v>
      </c>
      <c r="H34" s="225">
        <v>0</v>
      </c>
      <c r="I34" s="225">
        <v>1</v>
      </c>
      <c r="J34" s="226">
        <f>SUM(G34:I34)</f>
        <v>6</v>
      </c>
      <c r="K34" s="219">
        <f t="shared" si="2"/>
        <v>-1</v>
      </c>
      <c r="L34" s="499">
        <v>821</v>
      </c>
      <c r="M34" s="221" t="s">
        <v>186</v>
      </c>
    </row>
    <row r="35" spans="1:13" ht="18" customHeight="1">
      <c r="A35" s="265" t="s">
        <v>132</v>
      </c>
      <c r="B35" s="266">
        <f>L35+K35</f>
        <v>6279</v>
      </c>
      <c r="C35" s="267">
        <f aca="true" t="shared" si="11" ref="C35:J35">SUM(C36:C36)</f>
        <v>4</v>
      </c>
      <c r="D35" s="267">
        <f t="shared" si="11"/>
        <v>3</v>
      </c>
      <c r="E35" s="267">
        <f t="shared" si="11"/>
        <v>1</v>
      </c>
      <c r="F35" s="267">
        <f t="shared" si="11"/>
        <v>8</v>
      </c>
      <c r="G35" s="267">
        <f t="shared" si="11"/>
        <v>2</v>
      </c>
      <c r="H35" s="267">
        <f t="shared" si="11"/>
        <v>0</v>
      </c>
      <c r="I35" s="267">
        <f t="shared" si="11"/>
        <v>6</v>
      </c>
      <c r="J35" s="266">
        <f t="shared" si="11"/>
        <v>8</v>
      </c>
      <c r="K35" s="266">
        <f t="shared" si="2"/>
        <v>0</v>
      </c>
      <c r="L35" s="504">
        <v>6279</v>
      </c>
      <c r="M35" s="268" t="s">
        <v>132</v>
      </c>
    </row>
    <row r="36" spans="1:13" ht="18" customHeight="1">
      <c r="A36" s="238" t="s">
        <v>190</v>
      </c>
      <c r="B36" s="219">
        <f>K36+L36</f>
        <v>6279</v>
      </c>
      <c r="C36" s="261">
        <v>4</v>
      </c>
      <c r="D36" s="261">
        <v>3</v>
      </c>
      <c r="E36" s="261">
        <v>1</v>
      </c>
      <c r="F36" s="219">
        <f>SUM(C36:E36)</f>
        <v>8</v>
      </c>
      <c r="G36" s="261">
        <v>2</v>
      </c>
      <c r="H36" s="261">
        <v>0</v>
      </c>
      <c r="I36" s="261">
        <v>6</v>
      </c>
      <c r="J36" s="219">
        <f>SUM(G36:I36)</f>
        <v>8</v>
      </c>
      <c r="K36" s="219">
        <f t="shared" si="2"/>
        <v>0</v>
      </c>
      <c r="L36" s="499">
        <v>6279</v>
      </c>
      <c r="M36" s="239" t="s">
        <v>190</v>
      </c>
    </row>
    <row r="37" spans="1:13" ht="18" customHeight="1">
      <c r="A37" s="234" t="s">
        <v>135</v>
      </c>
      <c r="B37" s="228">
        <f>L37+K37</f>
        <v>5810</v>
      </c>
      <c r="C37" s="229">
        <f aca="true" t="shared" si="12" ref="C37:I37">SUM(C38:C39)</f>
        <v>1</v>
      </c>
      <c r="D37" s="229">
        <f t="shared" si="12"/>
        <v>7</v>
      </c>
      <c r="E37" s="229">
        <f t="shared" si="12"/>
        <v>9</v>
      </c>
      <c r="F37" s="228">
        <f t="shared" si="12"/>
        <v>17</v>
      </c>
      <c r="G37" s="229">
        <f t="shared" si="12"/>
        <v>3</v>
      </c>
      <c r="H37" s="229">
        <f t="shared" si="12"/>
        <v>6</v>
      </c>
      <c r="I37" s="229">
        <f t="shared" si="12"/>
        <v>12</v>
      </c>
      <c r="J37" s="240">
        <f>SUM(G37:I37)</f>
        <v>21</v>
      </c>
      <c r="K37" s="228">
        <f t="shared" si="2"/>
        <v>-4</v>
      </c>
      <c r="L37" s="500">
        <v>5814</v>
      </c>
      <c r="M37" s="235" t="s">
        <v>135</v>
      </c>
    </row>
    <row r="38" spans="1:13" ht="18" customHeight="1">
      <c r="A38" s="236" t="s">
        <v>187</v>
      </c>
      <c r="B38" s="217">
        <f>L38+K38</f>
        <v>4943</v>
      </c>
      <c r="C38" s="222">
        <v>1</v>
      </c>
      <c r="D38" s="222">
        <v>7</v>
      </c>
      <c r="E38" s="222">
        <v>9</v>
      </c>
      <c r="F38" s="217">
        <f>SUM(C38:E38)</f>
        <v>17</v>
      </c>
      <c r="G38" s="222">
        <v>3</v>
      </c>
      <c r="H38" s="222">
        <v>6</v>
      </c>
      <c r="I38" s="222">
        <v>9</v>
      </c>
      <c r="J38" s="217">
        <f>SUM(G38:I38)</f>
        <v>18</v>
      </c>
      <c r="K38" s="217">
        <f t="shared" si="2"/>
        <v>-1</v>
      </c>
      <c r="L38" s="498">
        <v>4944</v>
      </c>
      <c r="M38" s="237" t="s">
        <v>187</v>
      </c>
    </row>
    <row r="39" spans="1:13" ht="18" customHeight="1">
      <c r="A39" s="238" t="s">
        <v>155</v>
      </c>
      <c r="B39" s="219">
        <f>L39+K39</f>
        <v>867</v>
      </c>
      <c r="C39" s="225">
        <v>0</v>
      </c>
      <c r="D39" s="225">
        <v>0</v>
      </c>
      <c r="E39" s="225">
        <v>0</v>
      </c>
      <c r="F39" s="219">
        <f>SUM(C39:E39)</f>
        <v>0</v>
      </c>
      <c r="G39" s="225">
        <v>0</v>
      </c>
      <c r="H39" s="225">
        <v>0</v>
      </c>
      <c r="I39" s="225">
        <v>3</v>
      </c>
      <c r="J39" s="219">
        <f>SUM(G39:I39)</f>
        <v>3</v>
      </c>
      <c r="K39" s="219">
        <f t="shared" si="2"/>
        <v>-3</v>
      </c>
      <c r="L39" s="499">
        <v>870</v>
      </c>
      <c r="M39" s="239" t="s">
        <v>155</v>
      </c>
    </row>
    <row r="40" ht="18" customHeight="1"/>
    <row r="41" spans="1:25" ht="18" customHeight="1">
      <c r="A41" s="494" t="s">
        <v>438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ht="18" customHeight="1">
      <c r="A42" s="28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18" customHeight="1">
      <c r="A43" s="28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ht="18" customHeight="1">
      <c r="A44" s="282"/>
      <c r="R44" s="192"/>
      <c r="S44" s="192"/>
      <c r="T44" s="192"/>
      <c r="U44" s="192"/>
      <c r="V44" s="192"/>
      <c r="W44" s="192"/>
      <c r="X44" s="192"/>
      <c r="Y44" s="192"/>
    </row>
    <row r="45" spans="1:25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263"/>
      <c r="S46" s="263"/>
      <c r="T46" s="263"/>
      <c r="U46" s="263"/>
      <c r="V46" s="263"/>
      <c r="W46" s="263"/>
      <c r="X46" s="263"/>
      <c r="Y46" s="263"/>
    </row>
    <row r="48" spans="1:14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52" ht="12">
      <c r="E52" s="495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9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73</v>
      </c>
    </row>
    <row r="4" spans="2:16" ht="15" customHeight="1">
      <c r="B4" s="136" t="s">
        <v>74</v>
      </c>
      <c r="C4" s="137" t="s">
        <v>211</v>
      </c>
      <c r="D4" s="138" t="s">
        <v>212</v>
      </c>
      <c r="E4" s="138" t="s">
        <v>213</v>
      </c>
      <c r="F4" s="138" t="s">
        <v>214</v>
      </c>
      <c r="G4" s="138" t="s">
        <v>215</v>
      </c>
      <c r="H4" s="138" t="s">
        <v>216</v>
      </c>
      <c r="I4" s="138" t="s">
        <v>217</v>
      </c>
      <c r="J4" s="138" t="s">
        <v>218</v>
      </c>
      <c r="K4" s="138" t="s">
        <v>219</v>
      </c>
      <c r="L4" s="138" t="s">
        <v>220</v>
      </c>
      <c r="M4" s="138" t="s">
        <v>221</v>
      </c>
      <c r="N4" s="138" t="s">
        <v>222</v>
      </c>
      <c r="O4" s="139" t="s">
        <v>75</v>
      </c>
      <c r="P4" s="140"/>
    </row>
    <row r="5" spans="2:16" ht="15" customHeight="1">
      <c r="B5" s="141" t="s">
        <v>223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49">
        <v>617</v>
      </c>
      <c r="O5" s="146">
        <v>7655</v>
      </c>
      <c r="P5" s="140"/>
    </row>
    <row r="6" spans="2:16" ht="15" customHeight="1">
      <c r="B6" s="147" t="s">
        <v>227</v>
      </c>
      <c r="C6" s="148">
        <v>690</v>
      </c>
      <c r="D6" s="149">
        <v>650</v>
      </c>
      <c r="E6" s="150">
        <v>635</v>
      </c>
      <c r="F6" s="150">
        <v>625</v>
      </c>
      <c r="G6" s="150">
        <v>611</v>
      </c>
      <c r="H6" s="151">
        <v>580</v>
      </c>
      <c r="I6" s="151">
        <v>590</v>
      </c>
      <c r="J6" s="151">
        <v>681</v>
      </c>
      <c r="K6" s="151">
        <v>593</v>
      </c>
      <c r="L6" s="151">
        <v>663</v>
      </c>
      <c r="M6" s="151">
        <v>697</v>
      </c>
      <c r="N6" s="248">
        <v>602</v>
      </c>
      <c r="O6" s="152">
        <v>7617</v>
      </c>
      <c r="P6" s="140"/>
    </row>
    <row r="7" spans="2:16" ht="15" customHeight="1">
      <c r="B7" s="147" t="s">
        <v>283</v>
      </c>
      <c r="C7" s="148">
        <v>716</v>
      </c>
      <c r="D7" s="149">
        <v>570</v>
      </c>
      <c r="E7" s="150">
        <v>580</v>
      </c>
      <c r="F7" s="150">
        <v>653</v>
      </c>
      <c r="G7" s="150">
        <v>590</v>
      </c>
      <c r="H7" s="151">
        <v>540</v>
      </c>
      <c r="I7" s="151">
        <v>639</v>
      </c>
      <c r="J7" s="151">
        <v>683</v>
      </c>
      <c r="K7" s="151">
        <v>601</v>
      </c>
      <c r="L7" s="151">
        <v>687</v>
      </c>
      <c r="M7" s="151">
        <v>621</v>
      </c>
      <c r="N7" s="248">
        <v>648</v>
      </c>
      <c r="O7" s="152">
        <v>7528</v>
      </c>
      <c r="P7" s="140"/>
    </row>
    <row r="8" spans="2:16" ht="15" customHeight="1">
      <c r="B8" s="147" t="s">
        <v>291</v>
      </c>
      <c r="C8" s="148">
        <v>627</v>
      </c>
      <c r="D8" s="149">
        <v>539</v>
      </c>
      <c r="E8" s="150">
        <v>605</v>
      </c>
      <c r="F8" s="150">
        <v>600</v>
      </c>
      <c r="G8" s="150">
        <v>514</v>
      </c>
      <c r="H8" s="151">
        <v>555</v>
      </c>
      <c r="I8" s="151">
        <v>601</v>
      </c>
      <c r="J8" s="151">
        <v>567</v>
      </c>
      <c r="K8" s="151">
        <v>602</v>
      </c>
      <c r="L8" s="151">
        <v>609</v>
      </c>
      <c r="M8" s="151">
        <v>636</v>
      </c>
      <c r="N8" s="248">
        <v>589</v>
      </c>
      <c r="O8" s="152">
        <v>7044</v>
      </c>
      <c r="P8" s="140"/>
    </row>
    <row r="9" spans="2:16" ht="15" customHeight="1">
      <c r="B9" s="147" t="s">
        <v>361</v>
      </c>
      <c r="C9" s="148">
        <v>624</v>
      </c>
      <c r="D9" s="149">
        <v>558</v>
      </c>
      <c r="E9" s="150">
        <v>599</v>
      </c>
      <c r="F9" s="150">
        <v>523</v>
      </c>
      <c r="G9" s="150">
        <v>511</v>
      </c>
      <c r="H9" s="151">
        <v>587</v>
      </c>
      <c r="I9" s="151">
        <v>566</v>
      </c>
      <c r="J9" s="151">
        <v>529</v>
      </c>
      <c r="K9" s="151">
        <v>624</v>
      </c>
      <c r="L9" s="151">
        <v>599</v>
      </c>
      <c r="M9" s="151">
        <v>576</v>
      </c>
      <c r="N9" s="248">
        <v>575</v>
      </c>
      <c r="O9" s="152">
        <v>6871</v>
      </c>
      <c r="P9" s="140"/>
    </row>
    <row r="10" spans="2:16" ht="15" customHeight="1">
      <c r="B10" s="153" t="s">
        <v>415</v>
      </c>
      <c r="C10" s="479">
        <v>558</v>
      </c>
      <c r="D10" s="157">
        <v>536</v>
      </c>
      <c r="E10" s="157">
        <v>538</v>
      </c>
      <c r="F10" s="157">
        <v>555</v>
      </c>
      <c r="G10" s="157">
        <v>507</v>
      </c>
      <c r="H10" s="157">
        <v>560</v>
      </c>
      <c r="I10" s="157">
        <v>514</v>
      </c>
      <c r="J10" s="157">
        <v>588</v>
      </c>
      <c r="K10" s="157">
        <v>580</v>
      </c>
      <c r="L10" s="157">
        <v>589</v>
      </c>
      <c r="M10" s="157">
        <v>592</v>
      </c>
      <c r="N10" s="157">
        <v>598</v>
      </c>
      <c r="O10" s="158">
        <f>SUM(C10:N10)</f>
        <v>6715</v>
      </c>
      <c r="P10" s="140"/>
    </row>
    <row r="11" spans="2:16" ht="9.75" customHeight="1">
      <c r="B11" s="159"/>
      <c r="C11" s="160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61"/>
    </row>
    <row r="12" spans="2:25" s="162" customFormat="1" ht="15" customHeight="1">
      <c r="B12" s="162" t="s">
        <v>76</v>
      </c>
      <c r="C12" s="134"/>
      <c r="D12" s="134"/>
      <c r="N12" s="134" t="s">
        <v>73</v>
      </c>
      <c r="O12" s="163"/>
      <c r="P12" s="161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2" customFormat="1" ht="15" customHeight="1">
      <c r="B13" s="136" t="s">
        <v>74</v>
      </c>
      <c r="C13" s="137" t="s">
        <v>77</v>
      </c>
      <c r="D13" s="138" t="s">
        <v>78</v>
      </c>
      <c r="E13" s="138" t="s">
        <v>79</v>
      </c>
      <c r="F13" s="138" t="s">
        <v>80</v>
      </c>
      <c r="G13" s="138" t="s">
        <v>36</v>
      </c>
      <c r="H13" s="138" t="s">
        <v>81</v>
      </c>
      <c r="I13" s="138" t="s">
        <v>82</v>
      </c>
      <c r="J13" s="138" t="s">
        <v>83</v>
      </c>
      <c r="K13" s="138" t="s">
        <v>84</v>
      </c>
      <c r="L13" s="138" t="s">
        <v>85</v>
      </c>
      <c r="M13" s="138" t="s">
        <v>86</v>
      </c>
      <c r="N13" s="138" t="s">
        <v>87</v>
      </c>
      <c r="O13" s="139" t="s">
        <v>75</v>
      </c>
      <c r="P13" s="161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2" customFormat="1" ht="15" customHeight="1">
      <c r="B14" s="164" t="s">
        <v>223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69">
        <v>1228</v>
      </c>
      <c r="I14" s="269">
        <v>1076</v>
      </c>
      <c r="J14" s="143">
        <v>1153</v>
      </c>
      <c r="K14" s="143">
        <v>1131</v>
      </c>
      <c r="L14" s="143">
        <v>1047</v>
      </c>
      <c r="M14" s="143">
        <v>1017</v>
      </c>
      <c r="N14" s="166">
        <v>1033</v>
      </c>
      <c r="O14" s="146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2" customFormat="1" ht="15" customHeight="1">
      <c r="B15" s="147" t="s">
        <v>227</v>
      </c>
      <c r="C15" s="148">
        <v>1081</v>
      </c>
      <c r="D15" s="149">
        <v>1159</v>
      </c>
      <c r="E15" s="150">
        <v>1146</v>
      </c>
      <c r="F15" s="150">
        <v>1303</v>
      </c>
      <c r="G15" s="150">
        <v>1102</v>
      </c>
      <c r="H15" s="149">
        <v>1245</v>
      </c>
      <c r="I15" s="149">
        <v>1158</v>
      </c>
      <c r="J15" s="149">
        <v>1226</v>
      </c>
      <c r="K15" s="149">
        <v>1023</v>
      </c>
      <c r="L15" s="149">
        <v>1042</v>
      </c>
      <c r="M15" s="149">
        <v>1052</v>
      </c>
      <c r="N15" s="168">
        <v>995</v>
      </c>
      <c r="O15" s="152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2" customFormat="1" ht="15" customHeight="1">
      <c r="B16" s="147" t="s">
        <v>283</v>
      </c>
      <c r="C16" s="148">
        <v>1212</v>
      </c>
      <c r="D16" s="149">
        <v>1162</v>
      </c>
      <c r="E16" s="150">
        <v>1236</v>
      </c>
      <c r="F16" s="150">
        <v>1376</v>
      </c>
      <c r="G16" s="150">
        <v>1177</v>
      </c>
      <c r="H16" s="270">
        <v>1175</v>
      </c>
      <c r="I16" s="270">
        <v>1132</v>
      </c>
      <c r="J16" s="270">
        <v>1143</v>
      </c>
      <c r="K16" s="149">
        <v>998</v>
      </c>
      <c r="L16" s="149">
        <v>935</v>
      </c>
      <c r="M16" s="149">
        <v>1026</v>
      </c>
      <c r="N16" s="168">
        <v>1032</v>
      </c>
      <c r="O16" s="152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2" customFormat="1" ht="15" customHeight="1">
      <c r="B17" s="147" t="s">
        <v>291</v>
      </c>
      <c r="C17" s="148">
        <v>1180</v>
      </c>
      <c r="D17" s="149">
        <v>1189</v>
      </c>
      <c r="E17" s="150">
        <v>1298</v>
      </c>
      <c r="F17" s="150">
        <v>1339</v>
      </c>
      <c r="G17" s="150">
        <v>1176</v>
      </c>
      <c r="H17" s="149">
        <v>1306</v>
      </c>
      <c r="I17" s="149">
        <v>1132</v>
      </c>
      <c r="J17" s="149">
        <v>1181</v>
      </c>
      <c r="K17" s="149">
        <v>1054</v>
      </c>
      <c r="L17" s="288">
        <v>1024</v>
      </c>
      <c r="M17" s="149">
        <v>1054</v>
      </c>
      <c r="N17" s="149">
        <v>1049</v>
      </c>
      <c r="O17" s="152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2" customFormat="1" ht="15" customHeight="1">
      <c r="B18" s="147" t="s">
        <v>361</v>
      </c>
      <c r="C18" s="148">
        <v>1163</v>
      </c>
      <c r="D18" s="149">
        <v>1167</v>
      </c>
      <c r="E18" s="150">
        <v>1263</v>
      </c>
      <c r="F18" s="150">
        <v>1338</v>
      </c>
      <c r="G18" s="150">
        <v>1143</v>
      </c>
      <c r="H18" s="149">
        <v>1297</v>
      </c>
      <c r="I18" s="149">
        <v>1158</v>
      </c>
      <c r="J18" s="149">
        <v>1197</v>
      </c>
      <c r="K18" s="149">
        <v>1083</v>
      </c>
      <c r="L18" s="288">
        <v>1021</v>
      </c>
      <c r="M18" s="149">
        <v>1159</v>
      </c>
      <c r="N18" s="149">
        <v>1136</v>
      </c>
      <c r="O18" s="152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2" customFormat="1" ht="15" customHeight="1">
      <c r="B19" s="153" t="str">
        <f>B10</f>
        <v>22/10～23/9</v>
      </c>
      <c r="C19" s="154">
        <v>1189</v>
      </c>
      <c r="D19" s="155">
        <v>1294</v>
      </c>
      <c r="E19" s="156">
        <v>1270</v>
      </c>
      <c r="F19" s="156">
        <v>1400</v>
      </c>
      <c r="G19" s="156">
        <v>1206</v>
      </c>
      <c r="H19" s="155">
        <v>1267</v>
      </c>
      <c r="I19" s="155">
        <v>1197</v>
      </c>
      <c r="J19" s="155">
        <v>1191</v>
      </c>
      <c r="K19" s="264">
        <v>1201</v>
      </c>
      <c r="L19" s="264">
        <v>1100</v>
      </c>
      <c r="M19" s="264">
        <v>1173</v>
      </c>
      <c r="N19" s="264">
        <v>1095</v>
      </c>
      <c r="O19" s="158">
        <f>SUM(C19:N19)</f>
        <v>14583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2" customFormat="1" ht="9.75" customHeight="1">
      <c r="C20" s="134"/>
      <c r="D20" s="134"/>
      <c r="O20" s="160"/>
      <c r="P20" s="161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2" customFormat="1" ht="15" customHeight="1">
      <c r="B21" s="162" t="s">
        <v>88</v>
      </c>
      <c r="C21" s="134"/>
      <c r="D21" s="134"/>
      <c r="N21" s="134" t="s">
        <v>73</v>
      </c>
      <c r="O21" s="163"/>
      <c r="P21" s="161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2" customFormat="1" ht="15" customHeight="1">
      <c r="B22" s="136" t="s">
        <v>74</v>
      </c>
      <c r="C22" s="137" t="s">
        <v>77</v>
      </c>
      <c r="D22" s="138" t="s">
        <v>78</v>
      </c>
      <c r="E22" s="138" t="s">
        <v>79</v>
      </c>
      <c r="F22" s="138" t="s">
        <v>80</v>
      </c>
      <c r="G22" s="138" t="s">
        <v>36</v>
      </c>
      <c r="H22" s="138" t="s">
        <v>81</v>
      </c>
      <c r="I22" s="138" t="s">
        <v>82</v>
      </c>
      <c r="J22" s="138" t="s">
        <v>83</v>
      </c>
      <c r="K22" s="138" t="s">
        <v>84</v>
      </c>
      <c r="L22" s="138" t="s">
        <v>85</v>
      </c>
      <c r="M22" s="138" t="s">
        <v>86</v>
      </c>
      <c r="N22" s="138" t="s">
        <v>87</v>
      </c>
      <c r="O22" s="139" t="s">
        <v>75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2" customFormat="1" ht="15" customHeight="1">
      <c r="B23" s="141" t="s">
        <v>223</v>
      </c>
      <c r="C23" s="269">
        <v>-432</v>
      </c>
      <c r="D23" s="271">
        <v>-437</v>
      </c>
      <c r="E23" s="269">
        <v>-599</v>
      </c>
      <c r="F23" s="269">
        <v>-725</v>
      </c>
      <c r="G23" s="269">
        <v>-648</v>
      </c>
      <c r="H23" s="269">
        <v>-571</v>
      </c>
      <c r="I23" s="269">
        <v>-438</v>
      </c>
      <c r="J23" s="269">
        <v>-431</v>
      </c>
      <c r="K23" s="269">
        <v>-527</v>
      </c>
      <c r="L23" s="269">
        <v>-360</v>
      </c>
      <c r="M23" s="269">
        <v>-341</v>
      </c>
      <c r="N23" s="269">
        <v>-416</v>
      </c>
      <c r="O23" s="146">
        <f aca="true" t="shared" si="0" ref="O23:O28">SUM(C23:N23)</f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2" customFormat="1" ht="15" customHeight="1">
      <c r="B24" s="147" t="s">
        <v>227</v>
      </c>
      <c r="C24" s="149">
        <v>-391</v>
      </c>
      <c r="D24" s="148">
        <v>-509</v>
      </c>
      <c r="E24" s="149">
        <v>-511</v>
      </c>
      <c r="F24" s="149">
        <v>-678</v>
      </c>
      <c r="G24" s="149">
        <v>-491</v>
      </c>
      <c r="H24" s="149">
        <v>-665</v>
      </c>
      <c r="I24" s="149">
        <v>-568</v>
      </c>
      <c r="J24" s="149">
        <v>-545</v>
      </c>
      <c r="K24" s="149">
        <v>-430</v>
      </c>
      <c r="L24" s="149">
        <v>-379</v>
      </c>
      <c r="M24" s="149">
        <v>-355</v>
      </c>
      <c r="N24" s="149">
        <v>-393</v>
      </c>
      <c r="O24" s="152">
        <f t="shared" si="0"/>
        <v>-5915</v>
      </c>
      <c r="P24" s="161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2" customFormat="1" ht="15" customHeight="1">
      <c r="B25" s="147" t="s">
        <v>283</v>
      </c>
      <c r="C25" s="149">
        <v>-496</v>
      </c>
      <c r="D25" s="148">
        <v>-592</v>
      </c>
      <c r="E25" s="149">
        <v>-656</v>
      </c>
      <c r="F25" s="149">
        <v>-723</v>
      </c>
      <c r="G25" s="149">
        <v>-587</v>
      </c>
      <c r="H25" s="149">
        <v>-635</v>
      </c>
      <c r="I25" s="149">
        <v>-493</v>
      </c>
      <c r="J25" s="149">
        <v>-460</v>
      </c>
      <c r="K25" s="149">
        <v>-397</v>
      </c>
      <c r="L25" s="149">
        <v>-248</v>
      </c>
      <c r="M25" s="149">
        <v>-405</v>
      </c>
      <c r="N25" s="149">
        <v>-384</v>
      </c>
      <c r="O25" s="152">
        <f t="shared" si="0"/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2" customFormat="1" ht="15" customHeight="1">
      <c r="B26" s="147" t="s">
        <v>291</v>
      </c>
      <c r="C26" s="149">
        <v>-553</v>
      </c>
      <c r="D26" s="148">
        <v>-650</v>
      </c>
      <c r="E26" s="149">
        <v>-693</v>
      </c>
      <c r="F26" s="149">
        <v>-739</v>
      </c>
      <c r="G26" s="149">
        <v>-662</v>
      </c>
      <c r="H26" s="149">
        <v>-751</v>
      </c>
      <c r="I26" s="149">
        <v>-531</v>
      </c>
      <c r="J26" s="149">
        <v>-614</v>
      </c>
      <c r="K26" s="149">
        <v>-452</v>
      </c>
      <c r="L26" s="149">
        <v>-415</v>
      </c>
      <c r="M26" s="149">
        <v>-418</v>
      </c>
      <c r="N26" s="149">
        <v>-460</v>
      </c>
      <c r="O26" s="152">
        <f t="shared" si="0"/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2" customFormat="1" ht="15" customHeight="1">
      <c r="B27" s="147" t="s">
        <v>361</v>
      </c>
      <c r="C27" s="270">
        <v>-539</v>
      </c>
      <c r="D27" s="272">
        <v>-609</v>
      </c>
      <c r="E27" s="270">
        <v>-664</v>
      </c>
      <c r="F27" s="270">
        <v>-815</v>
      </c>
      <c r="G27" s="270">
        <v>-632</v>
      </c>
      <c r="H27" s="270">
        <v>-710</v>
      </c>
      <c r="I27" s="270">
        <v>-592</v>
      </c>
      <c r="J27" s="270">
        <v>-668</v>
      </c>
      <c r="K27" s="270">
        <v>-459</v>
      </c>
      <c r="L27" s="270">
        <v>-422</v>
      </c>
      <c r="M27" s="270">
        <v>-583</v>
      </c>
      <c r="N27" s="270">
        <v>-561</v>
      </c>
      <c r="O27" s="152">
        <f t="shared" si="0"/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2" customFormat="1" ht="15" customHeight="1">
      <c r="B28" s="169" t="str">
        <f>B10</f>
        <v>22/10～23/9</v>
      </c>
      <c r="C28" s="170">
        <v>-631</v>
      </c>
      <c r="D28" s="171">
        <v>-758</v>
      </c>
      <c r="E28" s="171">
        <v>-732</v>
      </c>
      <c r="F28" s="171">
        <v>-845</v>
      </c>
      <c r="G28" s="171">
        <v>-699</v>
      </c>
      <c r="H28" s="171">
        <v>-707</v>
      </c>
      <c r="I28" s="171">
        <v>-683</v>
      </c>
      <c r="J28" s="171">
        <v>-603</v>
      </c>
      <c r="K28" s="171">
        <v>-621</v>
      </c>
      <c r="L28" s="171">
        <v>-511</v>
      </c>
      <c r="M28" s="171">
        <v>-581</v>
      </c>
      <c r="N28" s="172">
        <v>-497</v>
      </c>
      <c r="O28" s="173">
        <f t="shared" si="0"/>
        <v>-7868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2" customFormat="1" ht="9.75" customHeight="1">
      <c r="C29" s="134"/>
      <c r="D29" s="134"/>
      <c r="O29" s="160"/>
      <c r="P29" s="161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2" customFormat="1" ht="15" customHeight="1">
      <c r="B30" s="174" t="s">
        <v>89</v>
      </c>
      <c r="C30" s="134"/>
      <c r="D30" s="134"/>
      <c r="N30" s="135"/>
      <c r="O30" s="175"/>
      <c r="P30" s="161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2" customFormat="1" ht="15" customHeight="1">
      <c r="B31" s="134" t="s">
        <v>90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73</v>
      </c>
      <c r="O31" s="163"/>
      <c r="P31" s="161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2" customFormat="1" ht="15" customHeight="1">
      <c r="B32" s="136" t="s">
        <v>74</v>
      </c>
      <c r="C32" s="137" t="s">
        <v>77</v>
      </c>
      <c r="D32" s="138" t="s">
        <v>78</v>
      </c>
      <c r="E32" s="138" t="s">
        <v>79</v>
      </c>
      <c r="F32" s="138" t="s">
        <v>80</v>
      </c>
      <c r="G32" s="138" t="s">
        <v>36</v>
      </c>
      <c r="H32" s="138" t="s">
        <v>81</v>
      </c>
      <c r="I32" s="138" t="s">
        <v>82</v>
      </c>
      <c r="J32" s="138" t="s">
        <v>83</v>
      </c>
      <c r="K32" s="138" t="s">
        <v>84</v>
      </c>
      <c r="L32" s="138" t="s">
        <v>85</v>
      </c>
      <c r="M32" s="138" t="s">
        <v>86</v>
      </c>
      <c r="N32" s="138" t="s">
        <v>87</v>
      </c>
      <c r="O32" s="139" t="s">
        <v>75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2" customFormat="1" ht="15" customHeight="1">
      <c r="B33" s="147" t="s">
        <v>223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6">
        <v>965</v>
      </c>
      <c r="O33" s="146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2" customFormat="1" ht="15" customHeight="1">
      <c r="B34" s="147" t="s">
        <v>227</v>
      </c>
      <c r="C34" s="148">
        <v>1146</v>
      </c>
      <c r="D34" s="149">
        <v>824</v>
      </c>
      <c r="E34" s="149">
        <v>762</v>
      </c>
      <c r="F34" s="149">
        <v>759</v>
      </c>
      <c r="G34" s="149">
        <v>809</v>
      </c>
      <c r="H34" s="149">
        <v>2617</v>
      </c>
      <c r="I34" s="149">
        <v>2989</v>
      </c>
      <c r="J34" s="149">
        <v>1122</v>
      </c>
      <c r="K34" s="149">
        <v>788</v>
      </c>
      <c r="L34" s="149">
        <v>1114</v>
      </c>
      <c r="M34" s="149">
        <v>1194</v>
      </c>
      <c r="N34" s="168">
        <v>877</v>
      </c>
      <c r="O34" s="152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2" customFormat="1" ht="15" customHeight="1">
      <c r="B35" s="147" t="s">
        <v>283</v>
      </c>
      <c r="C35" s="148">
        <v>1216</v>
      </c>
      <c r="D35" s="149">
        <v>775</v>
      </c>
      <c r="E35" s="149">
        <v>760</v>
      </c>
      <c r="F35" s="149">
        <v>722</v>
      </c>
      <c r="G35" s="149">
        <v>748</v>
      </c>
      <c r="H35" s="149">
        <v>2697</v>
      </c>
      <c r="I35" s="149">
        <v>2701</v>
      </c>
      <c r="J35" s="149">
        <v>986</v>
      </c>
      <c r="K35" s="149">
        <v>907</v>
      </c>
      <c r="L35" s="149">
        <v>1207</v>
      </c>
      <c r="M35" s="149">
        <v>1186</v>
      </c>
      <c r="N35" s="168">
        <v>1105</v>
      </c>
      <c r="O35" s="152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2" customFormat="1" ht="15" customHeight="1">
      <c r="B36" s="147" t="s">
        <v>291</v>
      </c>
      <c r="C36" s="148">
        <v>1092</v>
      </c>
      <c r="D36" s="149">
        <v>786</v>
      </c>
      <c r="E36" s="149">
        <v>814</v>
      </c>
      <c r="F36" s="149">
        <v>916</v>
      </c>
      <c r="G36" s="149">
        <v>832</v>
      </c>
      <c r="H36" s="149">
        <v>2827</v>
      </c>
      <c r="I36" s="149">
        <v>2846</v>
      </c>
      <c r="J36" s="149">
        <v>879</v>
      </c>
      <c r="K36" s="149">
        <v>1020</v>
      </c>
      <c r="L36" s="149">
        <v>1191</v>
      </c>
      <c r="M36" s="149">
        <v>1229</v>
      </c>
      <c r="N36" s="168">
        <v>1037</v>
      </c>
      <c r="O36" s="152">
        <v>15469</v>
      </c>
      <c r="P36" s="161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2" customFormat="1" ht="15" customHeight="1">
      <c r="B37" s="147" t="s">
        <v>361</v>
      </c>
      <c r="C37" s="148">
        <v>1085</v>
      </c>
      <c r="D37" s="149">
        <v>840</v>
      </c>
      <c r="E37" s="149">
        <v>656</v>
      </c>
      <c r="F37" s="149">
        <v>789</v>
      </c>
      <c r="G37" s="149">
        <v>673</v>
      </c>
      <c r="H37" s="149">
        <v>2772</v>
      </c>
      <c r="I37" s="149">
        <v>2648</v>
      </c>
      <c r="J37" s="149">
        <v>852</v>
      </c>
      <c r="K37" s="149">
        <v>846</v>
      </c>
      <c r="L37" s="149">
        <v>1101</v>
      </c>
      <c r="M37" s="149">
        <v>1038</v>
      </c>
      <c r="N37" s="168">
        <v>1101</v>
      </c>
      <c r="O37" s="152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2" customFormat="1" ht="15" customHeight="1">
      <c r="B38" s="250" t="str">
        <f>B10</f>
        <v>22/10～23/9</v>
      </c>
      <c r="C38" s="154">
        <v>991</v>
      </c>
      <c r="D38" s="155">
        <v>734</v>
      </c>
      <c r="E38" s="155">
        <v>676</v>
      </c>
      <c r="F38" s="155">
        <v>750</v>
      </c>
      <c r="G38" s="155">
        <v>736</v>
      </c>
      <c r="H38" s="155">
        <v>2137</v>
      </c>
      <c r="I38" s="155">
        <v>2481</v>
      </c>
      <c r="J38" s="155">
        <v>1389</v>
      </c>
      <c r="K38" s="155">
        <v>1048</v>
      </c>
      <c r="L38" s="155">
        <v>1185</v>
      </c>
      <c r="M38" s="155">
        <v>1328</v>
      </c>
      <c r="N38" s="155">
        <v>989</v>
      </c>
      <c r="O38" s="158">
        <f>SUM(C38:N38)</f>
        <v>14444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2" customFormat="1" ht="9.75" customHeight="1">
      <c r="B39" s="526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176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2" t="s">
        <v>91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73</v>
      </c>
    </row>
    <row r="41" spans="2:16" ht="15" customHeight="1">
      <c r="B41" s="136" t="s">
        <v>74</v>
      </c>
      <c r="C41" s="137" t="s">
        <v>77</v>
      </c>
      <c r="D41" s="138" t="s">
        <v>78</v>
      </c>
      <c r="E41" s="138" t="s">
        <v>79</v>
      </c>
      <c r="F41" s="138" t="s">
        <v>80</v>
      </c>
      <c r="G41" s="138" t="s">
        <v>36</v>
      </c>
      <c r="H41" s="138" t="s">
        <v>81</v>
      </c>
      <c r="I41" s="138" t="s">
        <v>82</v>
      </c>
      <c r="J41" s="138" t="s">
        <v>83</v>
      </c>
      <c r="K41" s="138" t="s">
        <v>84</v>
      </c>
      <c r="L41" s="138" t="s">
        <v>85</v>
      </c>
      <c r="M41" s="138" t="s">
        <v>86</v>
      </c>
      <c r="N41" s="138" t="s">
        <v>87</v>
      </c>
      <c r="O41" s="139" t="s">
        <v>75</v>
      </c>
      <c r="P41" s="140"/>
    </row>
    <row r="42" spans="2:16" ht="15" customHeight="1">
      <c r="B42" s="141" t="s">
        <v>223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6">
        <v>1341</v>
      </c>
      <c r="O42" s="146">
        <v>21101</v>
      </c>
      <c r="P42" s="140"/>
    </row>
    <row r="43" spans="2:16" ht="15" customHeight="1">
      <c r="B43" s="147" t="s">
        <v>227</v>
      </c>
      <c r="C43" s="148">
        <v>1397</v>
      </c>
      <c r="D43" s="149">
        <v>1017</v>
      </c>
      <c r="E43" s="149">
        <v>861</v>
      </c>
      <c r="F43" s="149">
        <v>1067</v>
      </c>
      <c r="G43" s="149">
        <v>1112</v>
      </c>
      <c r="H43" s="149">
        <v>7032</v>
      </c>
      <c r="I43" s="149">
        <v>2896</v>
      </c>
      <c r="J43" s="149">
        <v>1344</v>
      </c>
      <c r="K43" s="149">
        <v>1133</v>
      </c>
      <c r="L43" s="149">
        <v>1324</v>
      </c>
      <c r="M43" s="149">
        <v>1347</v>
      </c>
      <c r="N43" s="168">
        <v>1292</v>
      </c>
      <c r="O43" s="152">
        <v>21822</v>
      </c>
      <c r="P43" s="140"/>
    </row>
    <row r="44" spans="2:16" ht="15" customHeight="1">
      <c r="B44" s="147" t="s">
        <v>283</v>
      </c>
      <c r="C44" s="148">
        <v>1238</v>
      </c>
      <c r="D44" s="149">
        <v>994</v>
      </c>
      <c r="E44" s="149">
        <v>844</v>
      </c>
      <c r="F44" s="149">
        <v>1052</v>
      </c>
      <c r="G44" s="149">
        <v>1240</v>
      </c>
      <c r="H44" s="149">
        <v>6973</v>
      </c>
      <c r="I44" s="149">
        <v>2744</v>
      </c>
      <c r="J44" s="149">
        <v>1240</v>
      </c>
      <c r="K44" s="149">
        <v>989</v>
      </c>
      <c r="L44" s="149">
        <v>1340</v>
      </c>
      <c r="M44" s="149">
        <v>1219</v>
      </c>
      <c r="N44" s="168">
        <v>1354</v>
      </c>
      <c r="O44" s="152">
        <v>21227</v>
      </c>
      <c r="P44" s="140"/>
    </row>
    <row r="45" spans="2:16" ht="15" customHeight="1">
      <c r="B45" s="147" t="s">
        <v>291</v>
      </c>
      <c r="C45" s="148">
        <v>1162</v>
      </c>
      <c r="D45" s="149">
        <v>845</v>
      </c>
      <c r="E45" s="149">
        <v>950</v>
      </c>
      <c r="F45" s="149">
        <v>973</v>
      </c>
      <c r="G45" s="149">
        <v>1056</v>
      </c>
      <c r="H45" s="149">
        <v>6923</v>
      </c>
      <c r="I45" s="149">
        <v>2508</v>
      </c>
      <c r="J45" s="149">
        <v>1038</v>
      </c>
      <c r="K45" s="149">
        <v>1055</v>
      </c>
      <c r="L45" s="149">
        <v>1301</v>
      </c>
      <c r="M45" s="149">
        <v>1062</v>
      </c>
      <c r="N45" s="168">
        <v>1182</v>
      </c>
      <c r="O45" s="152">
        <v>20055</v>
      </c>
      <c r="P45" s="140"/>
    </row>
    <row r="46" spans="2:16" ht="15" customHeight="1">
      <c r="B46" s="147" t="s">
        <v>361</v>
      </c>
      <c r="C46" s="148">
        <v>1008</v>
      </c>
      <c r="D46" s="149">
        <v>790</v>
      </c>
      <c r="E46" s="149">
        <v>778</v>
      </c>
      <c r="F46" s="149">
        <v>873</v>
      </c>
      <c r="G46" s="149">
        <v>933</v>
      </c>
      <c r="H46" s="149">
        <v>6232</v>
      </c>
      <c r="I46" s="149">
        <v>2312</v>
      </c>
      <c r="J46" s="149">
        <v>847</v>
      </c>
      <c r="K46" s="149">
        <v>899</v>
      </c>
      <c r="L46" s="149">
        <v>1129</v>
      </c>
      <c r="M46" s="149">
        <v>1081</v>
      </c>
      <c r="N46" s="168">
        <v>1177</v>
      </c>
      <c r="O46" s="152">
        <v>18059</v>
      </c>
      <c r="P46" s="140"/>
    </row>
    <row r="47" spans="2:16" ht="15" customHeight="1">
      <c r="B47" s="153" t="str">
        <f>B10</f>
        <v>22/10～23/9</v>
      </c>
      <c r="C47" s="154">
        <v>986</v>
      </c>
      <c r="D47" s="155">
        <v>813</v>
      </c>
      <c r="E47" s="155">
        <v>717</v>
      </c>
      <c r="F47" s="155">
        <v>817</v>
      </c>
      <c r="G47" s="155">
        <v>974</v>
      </c>
      <c r="H47" s="155">
        <v>4792</v>
      </c>
      <c r="I47" s="155">
        <v>2497</v>
      </c>
      <c r="J47" s="155">
        <v>1333</v>
      </c>
      <c r="K47" s="155">
        <v>1011</v>
      </c>
      <c r="L47" s="155">
        <v>1187</v>
      </c>
      <c r="M47" s="155">
        <v>1190</v>
      </c>
      <c r="N47" s="155">
        <v>1198</v>
      </c>
      <c r="O47" s="158">
        <f>SUM(C47:N47)</f>
        <v>17515</v>
      </c>
      <c r="P47" s="140"/>
    </row>
    <row r="48" spans="2:16" ht="9.75" customHeight="1">
      <c r="B48" s="162"/>
      <c r="C48" s="134"/>
      <c r="D48" s="134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0"/>
      <c r="P48" s="161"/>
    </row>
    <row r="49" spans="2:16" s="134" customFormat="1" ht="15" customHeight="1">
      <c r="B49" s="162" t="s">
        <v>92</v>
      </c>
      <c r="M49" s="162"/>
      <c r="N49" s="134" t="s">
        <v>73</v>
      </c>
      <c r="O49" s="163"/>
      <c r="P49" s="161"/>
    </row>
    <row r="50" spans="2:16" s="134" customFormat="1" ht="15" customHeight="1">
      <c r="B50" s="136" t="s">
        <v>74</v>
      </c>
      <c r="C50" s="137" t="s">
        <v>77</v>
      </c>
      <c r="D50" s="138" t="s">
        <v>78</v>
      </c>
      <c r="E50" s="138" t="s">
        <v>79</v>
      </c>
      <c r="F50" s="138" t="s">
        <v>80</v>
      </c>
      <c r="G50" s="138" t="s">
        <v>36</v>
      </c>
      <c r="H50" s="138" t="s">
        <v>81</v>
      </c>
      <c r="I50" s="138" t="s">
        <v>82</v>
      </c>
      <c r="J50" s="138" t="s">
        <v>83</v>
      </c>
      <c r="K50" s="138" t="s">
        <v>84</v>
      </c>
      <c r="L50" s="138" t="s">
        <v>85</v>
      </c>
      <c r="M50" s="138" t="s">
        <v>86</v>
      </c>
      <c r="N50" s="138" t="s">
        <v>87</v>
      </c>
      <c r="O50" s="139" t="s">
        <v>75</v>
      </c>
      <c r="P50" s="161"/>
    </row>
    <row r="51" spans="2:25" s="162" customFormat="1" ht="15" customHeight="1">
      <c r="B51" s="141" t="s">
        <v>223</v>
      </c>
      <c r="C51" s="165">
        <v>-22</v>
      </c>
      <c r="D51" s="166">
        <v>-126</v>
      </c>
      <c r="E51" s="166">
        <v>-115</v>
      </c>
      <c r="F51" s="166">
        <v>-216</v>
      </c>
      <c r="G51" s="166">
        <v>-251</v>
      </c>
      <c r="H51" s="166">
        <v>-3996</v>
      </c>
      <c r="I51" s="166">
        <v>115</v>
      </c>
      <c r="J51" s="166">
        <v>-175</v>
      </c>
      <c r="K51" s="143">
        <v>-253</v>
      </c>
      <c r="L51" s="143">
        <v>-108</v>
      </c>
      <c r="M51" s="166">
        <v>-17</v>
      </c>
      <c r="N51" s="166">
        <v>-376</v>
      </c>
      <c r="O51" s="146">
        <f aca="true" t="shared" si="1" ref="O51:O56">SUM(C51:N51)</f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2" customFormat="1" ht="15" customHeight="1">
      <c r="B52" s="147" t="s">
        <v>227</v>
      </c>
      <c r="C52" s="177">
        <v>-251</v>
      </c>
      <c r="D52" s="168">
        <v>-193</v>
      </c>
      <c r="E52" s="167">
        <v>-99</v>
      </c>
      <c r="F52" s="167">
        <v>-308</v>
      </c>
      <c r="G52" s="167">
        <v>-303</v>
      </c>
      <c r="H52" s="149">
        <v>-4415</v>
      </c>
      <c r="I52" s="178">
        <v>93</v>
      </c>
      <c r="J52" s="150">
        <v>-222</v>
      </c>
      <c r="K52" s="149">
        <v>-345</v>
      </c>
      <c r="L52" s="149">
        <v>-210</v>
      </c>
      <c r="M52" s="149">
        <v>-153</v>
      </c>
      <c r="N52" s="168">
        <v>-415</v>
      </c>
      <c r="O52" s="152">
        <f t="shared" si="1"/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2" customFormat="1" ht="15" customHeight="1">
      <c r="B53" s="147" t="s">
        <v>283</v>
      </c>
      <c r="C53" s="148">
        <v>-22</v>
      </c>
      <c r="D53" s="149">
        <v>-219</v>
      </c>
      <c r="E53" s="150">
        <v>-84</v>
      </c>
      <c r="F53" s="150">
        <v>-330</v>
      </c>
      <c r="G53" s="150">
        <v>-492</v>
      </c>
      <c r="H53" s="150">
        <v>-4276</v>
      </c>
      <c r="I53" s="150">
        <v>-43</v>
      </c>
      <c r="J53" s="150">
        <v>-254</v>
      </c>
      <c r="K53" s="150">
        <v>-82</v>
      </c>
      <c r="L53" s="150">
        <v>-133</v>
      </c>
      <c r="M53" s="150">
        <v>-33</v>
      </c>
      <c r="N53" s="167">
        <v>-249</v>
      </c>
      <c r="O53" s="152">
        <f t="shared" si="1"/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2" customFormat="1" ht="15" customHeight="1">
      <c r="B54" s="147" t="s">
        <v>291</v>
      </c>
      <c r="C54" s="148">
        <v>-70</v>
      </c>
      <c r="D54" s="149">
        <v>-59</v>
      </c>
      <c r="E54" s="149">
        <v>-136</v>
      </c>
      <c r="F54" s="149">
        <v>-57</v>
      </c>
      <c r="G54" s="149">
        <v>-224</v>
      </c>
      <c r="H54" s="149">
        <v>-4096</v>
      </c>
      <c r="I54" s="149">
        <v>338</v>
      </c>
      <c r="J54" s="149">
        <v>-159</v>
      </c>
      <c r="K54" s="149">
        <v>-35</v>
      </c>
      <c r="L54" s="149">
        <v>-110</v>
      </c>
      <c r="M54" s="149">
        <v>167</v>
      </c>
      <c r="N54" s="168">
        <v>-145</v>
      </c>
      <c r="O54" s="152">
        <f t="shared" si="1"/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2" customFormat="1" ht="15" customHeight="1">
      <c r="B55" s="147" t="s">
        <v>362</v>
      </c>
      <c r="C55" s="148">
        <v>77</v>
      </c>
      <c r="D55" s="149">
        <v>50</v>
      </c>
      <c r="E55" s="149">
        <v>-122</v>
      </c>
      <c r="F55" s="149">
        <v>-84</v>
      </c>
      <c r="G55" s="149">
        <v>-260</v>
      </c>
      <c r="H55" s="149">
        <v>-3460</v>
      </c>
      <c r="I55" s="149">
        <v>336</v>
      </c>
      <c r="J55" s="149">
        <v>5</v>
      </c>
      <c r="K55" s="149">
        <v>-53</v>
      </c>
      <c r="L55" s="149">
        <v>-28</v>
      </c>
      <c r="M55" s="149">
        <v>-43</v>
      </c>
      <c r="N55" s="168">
        <v>-76</v>
      </c>
      <c r="O55" s="152">
        <f t="shared" si="1"/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2" customFormat="1" ht="15" customHeight="1">
      <c r="B56" s="169" t="str">
        <f>B10</f>
        <v>22/10～23/9</v>
      </c>
      <c r="C56" s="170">
        <v>5</v>
      </c>
      <c r="D56" s="171">
        <v>-79</v>
      </c>
      <c r="E56" s="171">
        <v>-41</v>
      </c>
      <c r="F56" s="171">
        <v>-67</v>
      </c>
      <c r="G56" s="171">
        <v>-238</v>
      </c>
      <c r="H56" s="171">
        <v>-2655</v>
      </c>
      <c r="I56" s="171">
        <v>-16</v>
      </c>
      <c r="J56" s="171">
        <v>56</v>
      </c>
      <c r="K56" s="171">
        <v>37</v>
      </c>
      <c r="L56" s="171">
        <v>-2</v>
      </c>
      <c r="M56" s="171">
        <v>138</v>
      </c>
      <c r="N56" s="172">
        <v>-209</v>
      </c>
      <c r="O56" s="173">
        <f t="shared" si="1"/>
        <v>-3071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2" customFormat="1" ht="15" customHeight="1">
      <c r="C57" s="134"/>
      <c r="D57" s="134"/>
      <c r="O57" s="161"/>
      <c r="P57" s="161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2" customFormat="1" ht="15" customHeight="1">
      <c r="C58" s="134"/>
      <c r="D58" s="134"/>
      <c r="O58" s="161"/>
      <c r="P58" s="161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2" customFormat="1" ht="15" customHeight="1">
      <c r="C59" s="134"/>
      <c r="D59" s="134"/>
      <c r="O59" s="161"/>
      <c r="P59" s="161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2" customFormat="1" ht="15" customHeight="1">
      <c r="C60" s="134"/>
      <c r="D60" s="134"/>
      <c r="O60" s="161"/>
      <c r="P60" s="161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1"/>
      <c r="P61" s="161"/>
    </row>
    <row r="62" spans="2:16" s="134" customFormat="1" ht="15" customHeight="1">
      <c r="B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1"/>
      <c r="P62" s="161"/>
    </row>
    <row r="63" spans="3:25" s="162" customFormat="1" ht="15" customHeight="1">
      <c r="C63" s="134"/>
      <c r="D63" s="134"/>
      <c r="O63" s="161"/>
      <c r="P63" s="161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2" customFormat="1" ht="15" customHeight="1">
      <c r="C64" s="134"/>
      <c r="D64" s="134"/>
      <c r="O64" s="161"/>
      <c r="P64" s="161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2" customFormat="1" ht="15" customHeight="1">
      <c r="C65" s="134"/>
      <c r="D65" s="134"/>
      <c r="O65" s="161"/>
      <c r="P65" s="161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2" customFormat="1" ht="15" customHeight="1">
      <c r="C66" s="134"/>
      <c r="D66" s="134"/>
      <c r="O66" s="161"/>
      <c r="P66" s="161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2" customFormat="1" ht="15" customHeight="1">
      <c r="C67" s="134"/>
      <c r="D67" s="134"/>
      <c r="O67" s="161"/>
      <c r="P67" s="161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2" customFormat="1" ht="15" customHeight="1">
      <c r="C68" s="134"/>
      <c r="D68" s="134"/>
      <c r="O68" s="161"/>
      <c r="P68" s="161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2" customFormat="1" ht="15" customHeight="1">
      <c r="C69" s="134"/>
      <c r="D69" s="134"/>
      <c r="O69" s="161"/>
      <c r="P69" s="161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2" customFormat="1" ht="15" customHeight="1">
      <c r="C70" s="134"/>
      <c r="D70" s="134"/>
      <c r="O70" s="161"/>
      <c r="P70" s="161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2" customFormat="1" ht="15" customHeight="1">
      <c r="C71" s="134"/>
      <c r="D71" s="134"/>
      <c r="O71" s="161"/>
      <c r="P71" s="161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2" customFormat="1" ht="15" customHeight="1">
      <c r="C72" s="134"/>
      <c r="D72" s="134"/>
      <c r="O72" s="161"/>
      <c r="P72" s="161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2" customFormat="1" ht="15" customHeight="1">
      <c r="C73" s="134"/>
      <c r="D73" s="134"/>
      <c r="O73" s="161"/>
      <c r="P73" s="161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2" customFormat="1" ht="15" customHeight="1">
      <c r="C74" s="134"/>
      <c r="D74" s="134"/>
      <c r="O74" s="161"/>
      <c r="P74" s="161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2" customFormat="1" ht="15" customHeight="1">
      <c r="C75" s="134"/>
      <c r="D75" s="134"/>
      <c r="O75" s="161"/>
      <c r="P75" s="161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2" customFormat="1" ht="15" customHeight="1">
      <c r="C76" s="134"/>
      <c r="D76" s="134"/>
      <c r="O76" s="161"/>
      <c r="P76" s="161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2" customFormat="1" ht="15" customHeight="1">
      <c r="C77" s="134"/>
      <c r="D77" s="134"/>
      <c r="O77" s="161"/>
      <c r="P77" s="161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2" customFormat="1" ht="15" customHeight="1">
      <c r="C78" s="134"/>
      <c r="D78" s="134"/>
      <c r="O78" s="161"/>
      <c r="P78" s="161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2" customFormat="1" ht="15" customHeight="1">
      <c r="C79" s="134"/>
      <c r="D79" s="134"/>
      <c r="O79" s="161"/>
      <c r="P79" s="161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2" customFormat="1" ht="15" customHeight="1">
      <c r="C80" s="134"/>
      <c r="D80" s="134"/>
      <c r="O80" s="161"/>
      <c r="P80" s="161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2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2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2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2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2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2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2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2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2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2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2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2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2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2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2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2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2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2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2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2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2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2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2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2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2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2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2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2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2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2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2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2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2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2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2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2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2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2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2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2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2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2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2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2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2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2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2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2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2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2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2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2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2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2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2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2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2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2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2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2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2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2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2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2" customFormat="1" ht="15" customHeight="1">
      <c r="B144"/>
      <c r="C144" s="179"/>
      <c r="D144" s="179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2" customFormat="1" ht="15" customHeight="1">
      <c r="B145"/>
      <c r="C145" s="179"/>
      <c r="D145" s="179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2" customFormat="1" ht="15" customHeight="1">
      <c r="B146"/>
      <c r="C146" s="179"/>
      <c r="D146" s="179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2" customFormat="1" ht="15" customHeight="1">
      <c r="B147"/>
      <c r="C147" s="179"/>
      <c r="D147" s="179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2" customFormat="1" ht="15" customHeight="1">
      <c r="B148"/>
      <c r="C148" s="179"/>
      <c r="D148" s="179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2" customFormat="1" ht="15" customHeight="1">
      <c r="B149"/>
      <c r="C149" s="179"/>
      <c r="D149" s="179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2" customFormat="1" ht="15" customHeight="1">
      <c r="B150"/>
      <c r="C150" s="179"/>
      <c r="D150" s="179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2" customFormat="1" ht="15" customHeight="1">
      <c r="B151"/>
      <c r="C151" s="179"/>
      <c r="D151" s="179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2" customFormat="1" ht="15" customHeight="1">
      <c r="B152"/>
      <c r="C152" s="179"/>
      <c r="D152" s="179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2" customFormat="1" ht="15" customHeight="1">
      <c r="B153"/>
      <c r="C153" s="179"/>
      <c r="D153" s="179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2" customFormat="1" ht="15" customHeight="1">
      <c r="B154"/>
      <c r="C154" s="179"/>
      <c r="D154" s="179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2" customFormat="1" ht="15" customHeight="1">
      <c r="B155"/>
      <c r="C155" s="179"/>
      <c r="D155" s="179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2" customFormat="1" ht="15" customHeight="1">
      <c r="B156"/>
      <c r="C156" s="179"/>
      <c r="D156" s="179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2" customFormat="1" ht="15" customHeight="1">
      <c r="B157"/>
      <c r="C157" s="179"/>
      <c r="D157" s="179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2" customFormat="1" ht="15" customHeight="1">
      <c r="B158"/>
      <c r="C158" s="179"/>
      <c r="D158" s="179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2" customFormat="1" ht="15" customHeight="1">
      <c r="B159"/>
      <c r="C159" s="179"/>
      <c r="D159" s="179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2" customFormat="1" ht="15" customHeight="1">
      <c r="B160"/>
      <c r="C160" s="179"/>
      <c r="D160" s="179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2" customFormat="1" ht="15" customHeight="1">
      <c r="B161"/>
      <c r="C161" s="179"/>
      <c r="D161" s="179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83" customWidth="1"/>
    <col min="2" max="2" width="4.75390625" style="183" customWidth="1"/>
    <col min="3" max="3" width="1.75390625" style="183" customWidth="1"/>
    <col min="4" max="4" width="3.00390625" style="183" customWidth="1"/>
    <col min="5" max="5" width="2.625" style="183" customWidth="1"/>
    <col min="6" max="6" width="0.875" style="183" customWidth="1"/>
    <col min="7" max="8" width="2.625" style="183" customWidth="1"/>
    <col min="9" max="9" width="1.75390625" style="183" customWidth="1"/>
    <col min="10" max="10" width="3.625" style="183" customWidth="1"/>
    <col min="11" max="11" width="1.875" style="183" customWidth="1"/>
    <col min="12" max="12" width="1.12109375" style="183" customWidth="1"/>
    <col min="13" max="13" width="2.625" style="183" hidden="1" customWidth="1"/>
    <col min="14" max="14" width="4.625" style="183" customWidth="1"/>
    <col min="15" max="15" width="2.625" style="183" customWidth="1"/>
    <col min="16" max="16" width="0.875" style="183" customWidth="1"/>
    <col min="17" max="17" width="2.625" style="183" customWidth="1"/>
    <col min="18" max="19" width="1.37890625" style="183" customWidth="1"/>
    <col min="20" max="21" width="2.625" style="183" customWidth="1"/>
    <col min="22" max="22" width="1.4921875" style="183" customWidth="1"/>
    <col min="23" max="23" width="1.37890625" style="183" customWidth="1"/>
    <col min="24" max="25" width="2.625" style="183" customWidth="1"/>
    <col min="26" max="26" width="2.125" style="183" customWidth="1"/>
    <col min="27" max="27" width="3.50390625" style="183" customWidth="1"/>
    <col min="28" max="28" width="2.625" style="183" customWidth="1"/>
    <col min="29" max="29" width="1.625" style="183" customWidth="1"/>
    <col min="30" max="30" width="0.74609375" style="183" customWidth="1"/>
    <col min="31" max="33" width="2.625" style="183" customWidth="1"/>
    <col min="34" max="34" width="3.50390625" style="183" customWidth="1"/>
    <col min="35" max="36" width="2.625" style="183" customWidth="1"/>
    <col min="37" max="16384" width="9.00390625" style="183" customWidth="1"/>
  </cols>
  <sheetData>
    <row r="1" spans="2:36" s="180" customFormat="1" ht="22.5" customHeight="1">
      <c r="B1" s="448" t="s">
        <v>430</v>
      </c>
      <c r="C1" s="182"/>
      <c r="D1" s="182"/>
      <c r="E1" s="182"/>
      <c r="F1" s="181"/>
      <c r="G1" s="181"/>
      <c r="H1" s="181"/>
      <c r="I1" s="181"/>
      <c r="J1" s="181"/>
      <c r="K1" s="181"/>
      <c r="L1" s="18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6" s="180" customFormat="1" ht="22.5" customHeight="1">
      <c r="B2" s="181"/>
      <c r="C2" s="182"/>
      <c r="D2" s="182"/>
      <c r="E2" s="182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3:31" s="180" customFormat="1" ht="22.5" customHeight="1">
      <c r="C3" s="183"/>
      <c r="D3" s="183"/>
      <c r="E3" s="183"/>
      <c r="L3" s="183"/>
      <c r="AE3" s="183" t="s">
        <v>93</v>
      </c>
    </row>
    <row r="4" ht="7.5" customHeight="1"/>
    <row r="5" spans="3:36" ht="16.5" customHeight="1">
      <c r="C5" s="184"/>
      <c r="D5" s="185" t="s">
        <v>94</v>
      </c>
      <c r="E5" s="185"/>
      <c r="F5" s="185"/>
      <c r="G5" s="185"/>
      <c r="H5" s="185"/>
      <c r="I5" s="185"/>
      <c r="J5" s="186"/>
      <c r="K5" s="184" t="s">
        <v>95</v>
      </c>
      <c r="L5" s="185"/>
      <c r="M5" s="185"/>
      <c r="N5" s="185"/>
      <c r="O5" s="185"/>
      <c r="P5" s="186"/>
      <c r="Q5" s="184" t="s">
        <v>96</v>
      </c>
      <c r="R5" s="185"/>
      <c r="S5" s="185"/>
      <c r="T5" s="185"/>
      <c r="U5" s="185"/>
      <c r="V5" s="185"/>
      <c r="W5" s="186"/>
      <c r="X5" s="185" t="s">
        <v>97</v>
      </c>
      <c r="Y5" s="185"/>
      <c r="Z5" s="185"/>
      <c r="AA5" s="185"/>
      <c r="AB5" s="185"/>
      <c r="AC5" s="185"/>
      <c r="AD5" s="186"/>
      <c r="AE5" s="185" t="s">
        <v>98</v>
      </c>
      <c r="AF5" s="185"/>
      <c r="AG5" s="185"/>
      <c r="AH5" s="185"/>
      <c r="AI5" s="185"/>
      <c r="AJ5" s="187"/>
    </row>
    <row r="6" spans="3:36" ht="16.5" customHeight="1">
      <c r="C6" s="601" t="s">
        <v>99</v>
      </c>
      <c r="D6" s="602"/>
      <c r="E6" s="602"/>
      <c r="F6" s="602"/>
      <c r="G6" s="602"/>
      <c r="H6" s="602"/>
      <c r="I6" s="602"/>
      <c r="J6" s="603"/>
      <c r="K6" s="577">
        <v>2</v>
      </c>
      <c r="L6" s="610"/>
      <c r="M6" s="610"/>
      <c r="N6" s="610"/>
      <c r="O6" s="610"/>
      <c r="P6" s="611"/>
      <c r="Q6" s="577">
        <v>22</v>
      </c>
      <c r="R6" s="610"/>
      <c r="S6" s="610"/>
      <c r="T6" s="610"/>
      <c r="U6" s="610"/>
      <c r="V6" s="610"/>
      <c r="W6" s="611"/>
      <c r="X6" s="577">
        <v>1</v>
      </c>
      <c r="Y6" s="610"/>
      <c r="Z6" s="610"/>
      <c r="AA6" s="610"/>
      <c r="AB6" s="610"/>
      <c r="AC6" s="610"/>
      <c r="AD6" s="611"/>
      <c r="AE6" s="577">
        <v>25</v>
      </c>
      <c r="AF6" s="578"/>
      <c r="AG6" s="578"/>
      <c r="AH6" s="578"/>
      <c r="AI6" s="579"/>
      <c r="AJ6" s="187"/>
    </row>
    <row r="7" spans="3:36" ht="16.5" customHeight="1">
      <c r="C7" s="604" t="s">
        <v>100</v>
      </c>
      <c r="D7" s="605"/>
      <c r="E7" s="605"/>
      <c r="F7" s="605"/>
      <c r="G7" s="605"/>
      <c r="H7" s="605"/>
      <c r="I7" s="605"/>
      <c r="J7" s="606"/>
      <c r="K7" s="569">
        <v>1</v>
      </c>
      <c r="L7" s="612"/>
      <c r="M7" s="612"/>
      <c r="N7" s="612"/>
      <c r="O7" s="612"/>
      <c r="P7" s="613"/>
      <c r="Q7" s="569">
        <v>24</v>
      </c>
      <c r="R7" s="612"/>
      <c r="S7" s="612"/>
      <c r="T7" s="612"/>
      <c r="U7" s="612"/>
      <c r="V7" s="612"/>
      <c r="W7" s="613"/>
      <c r="X7" s="569">
        <v>0</v>
      </c>
      <c r="Y7" s="612"/>
      <c r="Z7" s="612"/>
      <c r="AA7" s="612"/>
      <c r="AB7" s="612"/>
      <c r="AC7" s="612"/>
      <c r="AD7" s="613"/>
      <c r="AE7" s="569">
        <v>25</v>
      </c>
      <c r="AF7" s="570"/>
      <c r="AG7" s="570"/>
      <c r="AH7" s="570"/>
      <c r="AI7" s="571"/>
      <c r="AJ7" s="187"/>
    </row>
    <row r="8" spans="3:36" ht="16.5" customHeight="1">
      <c r="C8" s="607" t="s">
        <v>101</v>
      </c>
      <c r="D8" s="608"/>
      <c r="E8" s="608"/>
      <c r="F8" s="608"/>
      <c r="G8" s="608"/>
      <c r="H8" s="608"/>
      <c r="I8" s="608"/>
      <c r="J8" s="609"/>
      <c r="K8" s="587">
        <v>7</v>
      </c>
      <c r="L8" s="597"/>
      <c r="M8" s="597"/>
      <c r="N8" s="597"/>
      <c r="O8" s="597"/>
      <c r="P8" s="598"/>
      <c r="Q8" s="587">
        <v>17</v>
      </c>
      <c r="R8" s="597"/>
      <c r="S8" s="597"/>
      <c r="T8" s="597"/>
      <c r="U8" s="597"/>
      <c r="V8" s="597"/>
      <c r="W8" s="598"/>
      <c r="X8" s="587">
        <v>1</v>
      </c>
      <c r="Y8" s="597"/>
      <c r="Z8" s="597"/>
      <c r="AA8" s="597"/>
      <c r="AB8" s="597"/>
      <c r="AC8" s="597"/>
      <c r="AD8" s="598"/>
      <c r="AE8" s="587">
        <v>25</v>
      </c>
      <c r="AF8" s="588"/>
      <c r="AG8" s="588"/>
      <c r="AH8" s="588"/>
      <c r="AI8" s="589"/>
      <c r="AJ8" s="187"/>
    </row>
    <row r="11" spans="2:32" ht="16.5" customHeight="1">
      <c r="B11" s="188" t="s">
        <v>102</v>
      </c>
      <c r="AF11" s="183" t="s">
        <v>73</v>
      </c>
    </row>
    <row r="12" ht="10.5" customHeight="1">
      <c r="B12" s="189"/>
    </row>
    <row r="13" spans="3:35" ht="16.5" customHeight="1">
      <c r="C13" s="590" t="s">
        <v>103</v>
      </c>
      <c r="D13" s="591"/>
      <c r="E13" s="591"/>
      <c r="F13" s="592"/>
      <c r="G13" s="590" t="s">
        <v>104</v>
      </c>
      <c r="H13" s="591"/>
      <c r="I13" s="591"/>
      <c r="J13" s="591"/>
      <c r="K13" s="591"/>
      <c r="L13" s="591"/>
      <c r="M13" s="592"/>
      <c r="N13" s="590" t="s">
        <v>105</v>
      </c>
      <c r="O13" s="591"/>
      <c r="P13" s="591"/>
      <c r="Q13" s="591"/>
      <c r="R13" s="591"/>
      <c r="S13" s="591"/>
      <c r="T13" s="624"/>
      <c r="U13" s="625" t="s">
        <v>103</v>
      </c>
      <c r="V13" s="591"/>
      <c r="W13" s="591"/>
      <c r="X13" s="592"/>
      <c r="Y13" s="590" t="s">
        <v>104</v>
      </c>
      <c r="Z13" s="591"/>
      <c r="AA13" s="591"/>
      <c r="AB13" s="591"/>
      <c r="AC13" s="591"/>
      <c r="AD13" s="592"/>
      <c r="AE13" s="590" t="s">
        <v>106</v>
      </c>
      <c r="AF13" s="591"/>
      <c r="AG13" s="591"/>
      <c r="AH13" s="591"/>
      <c r="AI13" s="592"/>
    </row>
    <row r="14" spans="3:35" ht="16.5" customHeight="1">
      <c r="C14" s="580">
        <v>1</v>
      </c>
      <c r="D14" s="581"/>
      <c r="E14" s="581"/>
      <c r="F14" s="582"/>
      <c r="G14" s="577" t="s">
        <v>389</v>
      </c>
      <c r="H14" s="578"/>
      <c r="I14" s="578"/>
      <c r="J14" s="578"/>
      <c r="K14" s="578"/>
      <c r="L14" s="578"/>
      <c r="M14" s="579"/>
      <c r="N14" s="577">
        <v>4</v>
      </c>
      <c r="O14" s="578"/>
      <c r="P14" s="578"/>
      <c r="Q14" s="578"/>
      <c r="R14" s="578"/>
      <c r="S14" s="578"/>
      <c r="T14" s="623"/>
      <c r="U14" s="583">
        <v>1</v>
      </c>
      <c r="V14" s="581"/>
      <c r="W14" s="581"/>
      <c r="X14" s="582"/>
      <c r="Y14" s="577" t="s">
        <v>366</v>
      </c>
      <c r="Z14" s="599"/>
      <c r="AA14" s="599"/>
      <c r="AB14" s="599"/>
      <c r="AC14" s="599"/>
      <c r="AD14" s="600"/>
      <c r="AE14" s="580">
        <v>155</v>
      </c>
      <c r="AF14" s="599"/>
      <c r="AG14" s="599"/>
      <c r="AH14" s="599"/>
      <c r="AI14" s="600"/>
    </row>
    <row r="15" spans="3:35" ht="16.5" customHeight="1">
      <c r="C15" s="572">
        <v>2</v>
      </c>
      <c r="D15" s="573"/>
      <c r="E15" s="573"/>
      <c r="F15" s="574"/>
      <c r="G15" s="569" t="s">
        <v>369</v>
      </c>
      <c r="H15" s="570"/>
      <c r="I15" s="570"/>
      <c r="J15" s="570"/>
      <c r="K15" s="570"/>
      <c r="L15" s="570"/>
      <c r="M15" s="571"/>
      <c r="N15" s="569">
        <v>2</v>
      </c>
      <c r="O15" s="570"/>
      <c r="P15" s="570"/>
      <c r="Q15" s="570"/>
      <c r="R15" s="570"/>
      <c r="S15" s="570"/>
      <c r="T15" s="575"/>
      <c r="U15" s="576">
        <v>2</v>
      </c>
      <c r="V15" s="573"/>
      <c r="W15" s="573"/>
      <c r="X15" s="574"/>
      <c r="Y15" s="569" t="s">
        <v>368</v>
      </c>
      <c r="Z15" s="593"/>
      <c r="AA15" s="593"/>
      <c r="AB15" s="593"/>
      <c r="AC15" s="593"/>
      <c r="AD15" s="594"/>
      <c r="AE15" s="572">
        <v>89</v>
      </c>
      <c r="AF15" s="593"/>
      <c r="AG15" s="593"/>
      <c r="AH15" s="593"/>
      <c r="AI15" s="594"/>
    </row>
    <row r="16" spans="3:35" ht="16.5" customHeight="1">
      <c r="C16" s="572"/>
      <c r="D16" s="573"/>
      <c r="E16" s="573"/>
      <c r="F16" s="574"/>
      <c r="G16" s="569"/>
      <c r="H16" s="570"/>
      <c r="I16" s="570"/>
      <c r="J16" s="570"/>
      <c r="K16" s="570"/>
      <c r="L16" s="570"/>
      <c r="M16" s="571"/>
      <c r="N16" s="569"/>
      <c r="O16" s="570"/>
      <c r="P16" s="570"/>
      <c r="Q16" s="570"/>
      <c r="R16" s="570"/>
      <c r="S16" s="570"/>
      <c r="T16" s="575"/>
      <c r="U16" s="576">
        <v>3</v>
      </c>
      <c r="V16" s="573"/>
      <c r="W16" s="573"/>
      <c r="X16" s="574"/>
      <c r="Y16" s="569" t="s">
        <v>380</v>
      </c>
      <c r="Z16" s="593"/>
      <c r="AA16" s="593"/>
      <c r="AB16" s="593"/>
      <c r="AC16" s="593"/>
      <c r="AD16" s="594"/>
      <c r="AE16" s="572">
        <v>62</v>
      </c>
      <c r="AF16" s="593"/>
      <c r="AG16" s="593"/>
      <c r="AH16" s="593"/>
      <c r="AI16" s="594"/>
    </row>
    <row r="17" spans="3:35" ht="16.5" customHeight="1">
      <c r="C17" s="572"/>
      <c r="D17" s="573"/>
      <c r="E17" s="573"/>
      <c r="F17" s="574"/>
      <c r="G17" s="569"/>
      <c r="H17" s="570"/>
      <c r="I17" s="570"/>
      <c r="J17" s="570"/>
      <c r="K17" s="570"/>
      <c r="L17" s="570"/>
      <c r="M17" s="571"/>
      <c r="N17" s="569"/>
      <c r="O17" s="570"/>
      <c r="P17" s="570"/>
      <c r="Q17" s="570"/>
      <c r="R17" s="570"/>
      <c r="S17" s="570"/>
      <c r="T17" s="575"/>
      <c r="U17" s="576">
        <v>4</v>
      </c>
      <c r="V17" s="573"/>
      <c r="W17" s="573"/>
      <c r="X17" s="574"/>
      <c r="Y17" s="569" t="s">
        <v>394</v>
      </c>
      <c r="Z17" s="593"/>
      <c r="AA17" s="593"/>
      <c r="AB17" s="593"/>
      <c r="AC17" s="593"/>
      <c r="AD17" s="594"/>
      <c r="AE17" s="572">
        <v>56</v>
      </c>
      <c r="AF17" s="593"/>
      <c r="AG17" s="593"/>
      <c r="AH17" s="593"/>
      <c r="AI17" s="594"/>
    </row>
    <row r="18" spans="3:35" ht="16.5" customHeight="1">
      <c r="C18" s="572"/>
      <c r="D18" s="573"/>
      <c r="E18" s="573"/>
      <c r="F18" s="574"/>
      <c r="G18" s="569"/>
      <c r="H18" s="570"/>
      <c r="I18" s="570"/>
      <c r="J18" s="570"/>
      <c r="K18" s="570"/>
      <c r="L18" s="570"/>
      <c r="M18" s="571"/>
      <c r="N18" s="569"/>
      <c r="O18" s="570"/>
      <c r="P18" s="570"/>
      <c r="Q18" s="570"/>
      <c r="R18" s="570"/>
      <c r="S18" s="570"/>
      <c r="T18" s="575"/>
      <c r="U18" s="576">
        <v>5</v>
      </c>
      <c r="V18" s="573"/>
      <c r="W18" s="573"/>
      <c r="X18" s="574"/>
      <c r="Y18" s="569" t="s">
        <v>367</v>
      </c>
      <c r="Z18" s="593"/>
      <c r="AA18" s="593"/>
      <c r="AB18" s="593"/>
      <c r="AC18" s="593"/>
      <c r="AD18" s="594"/>
      <c r="AE18" s="572">
        <v>48</v>
      </c>
      <c r="AF18" s="593"/>
      <c r="AG18" s="593"/>
      <c r="AH18" s="593"/>
      <c r="AI18" s="594"/>
    </row>
    <row r="19" spans="3:35" ht="16.5" customHeight="1">
      <c r="C19" s="572"/>
      <c r="D19" s="573"/>
      <c r="E19" s="573"/>
      <c r="F19" s="574"/>
      <c r="G19" s="569"/>
      <c r="H19" s="570"/>
      <c r="I19" s="570"/>
      <c r="J19" s="570"/>
      <c r="K19" s="570"/>
      <c r="L19" s="570"/>
      <c r="M19" s="571"/>
      <c r="N19" s="569"/>
      <c r="O19" s="570"/>
      <c r="P19" s="570"/>
      <c r="Q19" s="570"/>
      <c r="R19" s="570"/>
      <c r="S19" s="570"/>
      <c r="T19" s="575"/>
      <c r="U19" s="576"/>
      <c r="V19" s="573"/>
      <c r="W19" s="573"/>
      <c r="X19" s="574"/>
      <c r="Y19" s="569"/>
      <c r="Z19" s="593"/>
      <c r="AA19" s="593"/>
      <c r="AB19" s="593"/>
      <c r="AC19" s="593"/>
      <c r="AD19" s="594"/>
      <c r="AE19" s="572"/>
      <c r="AF19" s="593"/>
      <c r="AG19" s="593"/>
      <c r="AH19" s="593"/>
      <c r="AI19" s="594"/>
    </row>
    <row r="20" spans="3:35" ht="16.5" customHeight="1">
      <c r="C20" s="572"/>
      <c r="D20" s="573"/>
      <c r="E20" s="573"/>
      <c r="F20" s="574"/>
      <c r="G20" s="569"/>
      <c r="H20" s="570"/>
      <c r="I20" s="570"/>
      <c r="J20" s="570"/>
      <c r="K20" s="570"/>
      <c r="L20" s="570"/>
      <c r="M20" s="571"/>
      <c r="N20" s="569"/>
      <c r="O20" s="570"/>
      <c r="P20" s="570"/>
      <c r="Q20" s="570"/>
      <c r="R20" s="570"/>
      <c r="S20" s="570"/>
      <c r="T20" s="575"/>
      <c r="U20" s="576"/>
      <c r="V20" s="573"/>
      <c r="W20" s="573"/>
      <c r="X20" s="574"/>
      <c r="Y20" s="569"/>
      <c r="Z20" s="593"/>
      <c r="AA20" s="593"/>
      <c r="AB20" s="593"/>
      <c r="AC20" s="593"/>
      <c r="AD20" s="594"/>
      <c r="AE20" s="572"/>
      <c r="AF20" s="593"/>
      <c r="AG20" s="593"/>
      <c r="AH20" s="593"/>
      <c r="AI20" s="594"/>
    </row>
    <row r="21" spans="3:35" ht="16.5" customHeight="1">
      <c r="C21" s="584"/>
      <c r="D21" s="585"/>
      <c r="E21" s="585"/>
      <c r="F21" s="586"/>
      <c r="G21" s="587"/>
      <c r="H21" s="588"/>
      <c r="I21" s="588"/>
      <c r="J21" s="588"/>
      <c r="K21" s="588"/>
      <c r="L21" s="588"/>
      <c r="M21" s="589"/>
      <c r="N21" s="587"/>
      <c r="O21" s="588"/>
      <c r="P21" s="588"/>
      <c r="Q21" s="588"/>
      <c r="R21" s="588"/>
      <c r="S21" s="588"/>
      <c r="T21" s="614"/>
      <c r="U21" s="615"/>
      <c r="V21" s="585"/>
      <c r="W21" s="585"/>
      <c r="X21" s="586"/>
      <c r="Y21" s="587"/>
      <c r="Z21" s="595"/>
      <c r="AA21" s="595"/>
      <c r="AB21" s="595"/>
      <c r="AC21" s="595"/>
      <c r="AD21" s="596"/>
      <c r="AE21" s="584"/>
      <c r="AF21" s="595"/>
      <c r="AG21" s="595"/>
      <c r="AH21" s="595"/>
      <c r="AI21" s="596"/>
    </row>
    <row r="22" spans="3:35" ht="16.5" customHeight="1"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2:32" ht="16.5" customHeight="1">
      <c r="B23" s="188" t="s">
        <v>107</v>
      </c>
      <c r="AF23" s="183" t="s">
        <v>73</v>
      </c>
    </row>
    <row r="24" ht="8.25" customHeight="1">
      <c r="B24" s="189"/>
    </row>
    <row r="25" spans="3:35" ht="16.5" customHeight="1">
      <c r="C25" s="590" t="s">
        <v>103</v>
      </c>
      <c r="D25" s="591"/>
      <c r="E25" s="591"/>
      <c r="F25" s="592"/>
      <c r="G25" s="590" t="s">
        <v>104</v>
      </c>
      <c r="H25" s="591"/>
      <c r="I25" s="591"/>
      <c r="J25" s="591"/>
      <c r="K25" s="591"/>
      <c r="L25" s="591"/>
      <c r="M25" s="592"/>
      <c r="N25" s="590" t="s">
        <v>105</v>
      </c>
      <c r="O25" s="591"/>
      <c r="P25" s="591"/>
      <c r="Q25" s="591"/>
      <c r="R25" s="591"/>
      <c r="S25" s="591"/>
      <c r="T25" s="624"/>
      <c r="U25" s="625" t="s">
        <v>103</v>
      </c>
      <c r="V25" s="591"/>
      <c r="W25" s="591"/>
      <c r="X25" s="592"/>
      <c r="Y25" s="590" t="s">
        <v>104</v>
      </c>
      <c r="Z25" s="591"/>
      <c r="AA25" s="591"/>
      <c r="AB25" s="591"/>
      <c r="AC25" s="591"/>
      <c r="AD25" s="592"/>
      <c r="AE25" s="590" t="s">
        <v>106</v>
      </c>
      <c r="AF25" s="591"/>
      <c r="AG25" s="591"/>
      <c r="AH25" s="591"/>
      <c r="AI25" s="592"/>
    </row>
    <row r="26" spans="3:35" ht="16.5" customHeight="1">
      <c r="C26" s="580">
        <v>1</v>
      </c>
      <c r="D26" s="581"/>
      <c r="E26" s="581"/>
      <c r="F26" s="582"/>
      <c r="G26" s="577" t="s">
        <v>389</v>
      </c>
      <c r="H26" s="578"/>
      <c r="I26" s="578"/>
      <c r="J26" s="578"/>
      <c r="K26" s="578"/>
      <c r="L26" s="578"/>
      <c r="M26" s="579"/>
      <c r="N26" s="577">
        <v>4</v>
      </c>
      <c r="O26" s="578"/>
      <c r="P26" s="578"/>
      <c r="Q26" s="578"/>
      <c r="R26" s="578"/>
      <c r="S26" s="578"/>
      <c r="T26" s="623"/>
      <c r="U26" s="583">
        <v>1</v>
      </c>
      <c r="V26" s="581"/>
      <c r="W26" s="581"/>
      <c r="X26" s="582"/>
      <c r="Y26" s="577" t="s">
        <v>367</v>
      </c>
      <c r="Z26" s="578"/>
      <c r="AA26" s="578"/>
      <c r="AB26" s="578"/>
      <c r="AC26" s="578"/>
      <c r="AD26" s="579"/>
      <c r="AE26" s="580">
        <v>63</v>
      </c>
      <c r="AF26" s="581"/>
      <c r="AG26" s="581"/>
      <c r="AH26" s="581"/>
      <c r="AI26" s="582"/>
    </row>
    <row r="27" spans="3:35" ht="16.5" customHeight="1">
      <c r="C27" s="572"/>
      <c r="D27" s="573"/>
      <c r="E27" s="573"/>
      <c r="F27" s="574"/>
      <c r="G27" s="569"/>
      <c r="H27" s="570"/>
      <c r="I27" s="570"/>
      <c r="J27" s="570"/>
      <c r="K27" s="570"/>
      <c r="L27" s="570"/>
      <c r="M27" s="571"/>
      <c r="N27" s="569"/>
      <c r="O27" s="570"/>
      <c r="P27" s="570"/>
      <c r="Q27" s="570"/>
      <c r="R27" s="570"/>
      <c r="S27" s="570"/>
      <c r="T27" s="575"/>
      <c r="U27" s="576">
        <v>2</v>
      </c>
      <c r="V27" s="573"/>
      <c r="W27" s="573"/>
      <c r="X27" s="574"/>
      <c r="Y27" s="569" t="s">
        <v>366</v>
      </c>
      <c r="Z27" s="570"/>
      <c r="AA27" s="570"/>
      <c r="AB27" s="570"/>
      <c r="AC27" s="570"/>
      <c r="AD27" s="571"/>
      <c r="AE27" s="572">
        <v>57</v>
      </c>
      <c r="AF27" s="573"/>
      <c r="AG27" s="573"/>
      <c r="AH27" s="573"/>
      <c r="AI27" s="574"/>
    </row>
    <row r="28" spans="3:35" ht="16.5" customHeight="1">
      <c r="C28" s="572"/>
      <c r="D28" s="573"/>
      <c r="E28" s="573"/>
      <c r="F28" s="574"/>
      <c r="G28" s="569"/>
      <c r="H28" s="570"/>
      <c r="I28" s="570"/>
      <c r="J28" s="570"/>
      <c r="K28" s="570"/>
      <c r="L28" s="570"/>
      <c r="M28" s="571"/>
      <c r="N28" s="569"/>
      <c r="O28" s="570"/>
      <c r="P28" s="570"/>
      <c r="Q28" s="570"/>
      <c r="R28" s="570"/>
      <c r="S28" s="570"/>
      <c r="T28" s="575"/>
      <c r="U28" s="576">
        <v>3</v>
      </c>
      <c r="V28" s="573"/>
      <c r="W28" s="573"/>
      <c r="X28" s="574"/>
      <c r="Y28" s="569" t="s">
        <v>380</v>
      </c>
      <c r="Z28" s="570"/>
      <c r="AA28" s="570"/>
      <c r="AB28" s="570"/>
      <c r="AC28" s="570"/>
      <c r="AD28" s="571"/>
      <c r="AE28" s="572">
        <v>48</v>
      </c>
      <c r="AF28" s="573"/>
      <c r="AG28" s="573"/>
      <c r="AH28" s="573"/>
      <c r="AI28" s="574"/>
    </row>
    <row r="29" spans="3:35" ht="16.5" customHeight="1">
      <c r="C29" s="572"/>
      <c r="D29" s="573"/>
      <c r="E29" s="573"/>
      <c r="F29" s="574"/>
      <c r="G29" s="569"/>
      <c r="H29" s="570"/>
      <c r="I29" s="570"/>
      <c r="J29" s="570"/>
      <c r="K29" s="570"/>
      <c r="L29" s="570"/>
      <c r="M29" s="571"/>
      <c r="N29" s="569"/>
      <c r="O29" s="570"/>
      <c r="P29" s="570"/>
      <c r="Q29" s="570"/>
      <c r="R29" s="570"/>
      <c r="S29" s="570"/>
      <c r="T29" s="575"/>
      <c r="U29" s="576">
        <v>4</v>
      </c>
      <c r="V29" s="573"/>
      <c r="W29" s="573"/>
      <c r="X29" s="574"/>
      <c r="Y29" s="569" t="s">
        <v>368</v>
      </c>
      <c r="Z29" s="570"/>
      <c r="AA29" s="570"/>
      <c r="AB29" s="570"/>
      <c r="AC29" s="570"/>
      <c r="AD29" s="571"/>
      <c r="AE29" s="572">
        <v>42</v>
      </c>
      <c r="AF29" s="573"/>
      <c r="AG29" s="573"/>
      <c r="AH29" s="573"/>
      <c r="AI29" s="574"/>
    </row>
    <row r="30" spans="3:35" ht="16.5" customHeight="1">
      <c r="C30" s="572"/>
      <c r="D30" s="573"/>
      <c r="E30" s="573"/>
      <c r="F30" s="574"/>
      <c r="G30" s="569"/>
      <c r="H30" s="570"/>
      <c r="I30" s="570"/>
      <c r="J30" s="570"/>
      <c r="K30" s="570"/>
      <c r="L30" s="570"/>
      <c r="M30" s="571"/>
      <c r="N30" s="569"/>
      <c r="O30" s="570"/>
      <c r="P30" s="570"/>
      <c r="Q30" s="570"/>
      <c r="R30" s="570"/>
      <c r="S30" s="570"/>
      <c r="T30" s="575"/>
      <c r="U30" s="576">
        <v>5</v>
      </c>
      <c r="V30" s="573"/>
      <c r="W30" s="573"/>
      <c r="X30" s="574"/>
      <c r="Y30" s="569" t="s">
        <v>425</v>
      </c>
      <c r="Z30" s="570"/>
      <c r="AA30" s="570"/>
      <c r="AB30" s="570"/>
      <c r="AC30" s="570"/>
      <c r="AD30" s="571"/>
      <c r="AE30" s="572">
        <v>39</v>
      </c>
      <c r="AF30" s="573"/>
      <c r="AG30" s="573"/>
      <c r="AH30" s="573"/>
      <c r="AI30" s="574"/>
    </row>
    <row r="31" spans="3:35" ht="16.5" customHeight="1">
      <c r="C31" s="572"/>
      <c r="D31" s="573"/>
      <c r="E31" s="573"/>
      <c r="F31" s="574"/>
      <c r="G31" s="569"/>
      <c r="H31" s="570"/>
      <c r="I31" s="570"/>
      <c r="J31" s="570"/>
      <c r="K31" s="570"/>
      <c r="L31" s="570"/>
      <c r="M31" s="571"/>
      <c r="N31" s="569"/>
      <c r="O31" s="570"/>
      <c r="P31" s="570"/>
      <c r="Q31" s="570"/>
      <c r="R31" s="570"/>
      <c r="S31" s="570"/>
      <c r="T31" s="575"/>
      <c r="U31" s="576"/>
      <c r="V31" s="573"/>
      <c r="W31" s="573"/>
      <c r="X31" s="574"/>
      <c r="Y31" s="569"/>
      <c r="Z31" s="570"/>
      <c r="AA31" s="570"/>
      <c r="AB31" s="570"/>
      <c r="AC31" s="570"/>
      <c r="AD31" s="571"/>
      <c r="AE31" s="572"/>
      <c r="AF31" s="573"/>
      <c r="AG31" s="573"/>
      <c r="AH31" s="573"/>
      <c r="AI31" s="574"/>
    </row>
    <row r="32" spans="3:35" ht="16.5" customHeight="1">
      <c r="C32" s="572"/>
      <c r="D32" s="573"/>
      <c r="E32" s="573"/>
      <c r="F32" s="574"/>
      <c r="G32" s="569"/>
      <c r="H32" s="570"/>
      <c r="I32" s="570"/>
      <c r="J32" s="570"/>
      <c r="K32" s="570"/>
      <c r="L32" s="570"/>
      <c r="M32" s="571"/>
      <c r="N32" s="569"/>
      <c r="O32" s="570"/>
      <c r="P32" s="570"/>
      <c r="Q32" s="570"/>
      <c r="R32" s="570"/>
      <c r="S32" s="570"/>
      <c r="T32" s="575"/>
      <c r="U32" s="576"/>
      <c r="V32" s="573"/>
      <c r="W32" s="573"/>
      <c r="X32" s="574"/>
      <c r="Y32" s="569"/>
      <c r="Z32" s="570"/>
      <c r="AA32" s="570"/>
      <c r="AB32" s="570"/>
      <c r="AC32" s="570"/>
      <c r="AD32" s="571"/>
      <c r="AE32" s="572"/>
      <c r="AF32" s="573"/>
      <c r="AG32" s="573"/>
      <c r="AH32" s="573"/>
      <c r="AI32" s="574"/>
    </row>
    <row r="33" spans="3:35" ht="16.5" customHeight="1">
      <c r="C33" s="619"/>
      <c r="D33" s="620"/>
      <c r="E33" s="620"/>
      <c r="F33" s="621"/>
      <c r="G33" s="616"/>
      <c r="H33" s="617"/>
      <c r="I33" s="617"/>
      <c r="J33" s="617"/>
      <c r="K33" s="617"/>
      <c r="L33" s="617"/>
      <c r="M33" s="618"/>
      <c r="N33" s="616"/>
      <c r="O33" s="617"/>
      <c r="P33" s="617"/>
      <c r="Q33" s="617"/>
      <c r="R33" s="617"/>
      <c r="S33" s="617"/>
      <c r="T33" s="626"/>
      <c r="U33" s="622"/>
      <c r="V33" s="620"/>
      <c r="W33" s="620"/>
      <c r="X33" s="621"/>
      <c r="Y33" s="616"/>
      <c r="Z33" s="617"/>
      <c r="AA33" s="617"/>
      <c r="AB33" s="617"/>
      <c r="AC33" s="617"/>
      <c r="AD33" s="618"/>
      <c r="AE33" s="619"/>
      <c r="AF33" s="620"/>
      <c r="AG33" s="620"/>
      <c r="AH33" s="620"/>
      <c r="AI33" s="621"/>
    </row>
    <row r="34" spans="3:35" ht="16.5" customHeight="1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2:32" ht="16.5" customHeight="1">
      <c r="B35" s="188" t="s">
        <v>108</v>
      </c>
      <c r="AF35" s="183" t="s">
        <v>73</v>
      </c>
    </row>
    <row r="36" ht="9" customHeight="1">
      <c r="B36" s="189"/>
    </row>
    <row r="37" spans="3:35" ht="16.5" customHeight="1">
      <c r="C37" s="590" t="s">
        <v>103</v>
      </c>
      <c r="D37" s="591"/>
      <c r="E37" s="591"/>
      <c r="F37" s="592"/>
      <c r="G37" s="590" t="s">
        <v>104</v>
      </c>
      <c r="H37" s="591"/>
      <c r="I37" s="591"/>
      <c r="J37" s="591"/>
      <c r="K37" s="591"/>
      <c r="L37" s="591"/>
      <c r="M37" s="592"/>
      <c r="N37" s="590" t="s">
        <v>105</v>
      </c>
      <c r="O37" s="591"/>
      <c r="P37" s="591"/>
      <c r="Q37" s="591"/>
      <c r="R37" s="591"/>
      <c r="S37" s="591"/>
      <c r="T37" s="624"/>
      <c r="U37" s="625" t="s">
        <v>103</v>
      </c>
      <c r="V37" s="591"/>
      <c r="W37" s="591"/>
      <c r="X37" s="592"/>
      <c r="Y37" s="590" t="s">
        <v>104</v>
      </c>
      <c r="Z37" s="591"/>
      <c r="AA37" s="591"/>
      <c r="AB37" s="591"/>
      <c r="AC37" s="591"/>
      <c r="AD37" s="592"/>
      <c r="AE37" s="590" t="s">
        <v>106</v>
      </c>
      <c r="AF37" s="591"/>
      <c r="AG37" s="591"/>
      <c r="AH37" s="591"/>
      <c r="AI37" s="592"/>
    </row>
    <row r="38" spans="3:35" ht="16.5" customHeight="1">
      <c r="C38" s="580">
        <v>1</v>
      </c>
      <c r="D38" s="581"/>
      <c r="E38" s="581"/>
      <c r="F38" s="582"/>
      <c r="G38" s="577" t="s">
        <v>369</v>
      </c>
      <c r="H38" s="578"/>
      <c r="I38" s="578"/>
      <c r="J38" s="578"/>
      <c r="K38" s="578"/>
      <c r="L38" s="578"/>
      <c r="M38" s="579"/>
      <c r="N38" s="577">
        <v>31</v>
      </c>
      <c r="O38" s="578"/>
      <c r="P38" s="578"/>
      <c r="Q38" s="578"/>
      <c r="R38" s="578"/>
      <c r="S38" s="578"/>
      <c r="T38" s="623"/>
      <c r="U38" s="583">
        <v>1</v>
      </c>
      <c r="V38" s="581"/>
      <c r="W38" s="581"/>
      <c r="X38" s="582"/>
      <c r="Y38" s="577" t="s">
        <v>366</v>
      </c>
      <c r="Z38" s="578"/>
      <c r="AA38" s="578"/>
      <c r="AB38" s="578"/>
      <c r="AC38" s="578"/>
      <c r="AD38" s="579"/>
      <c r="AE38" s="580">
        <v>98</v>
      </c>
      <c r="AF38" s="581"/>
      <c r="AG38" s="581"/>
      <c r="AH38" s="581"/>
      <c r="AI38" s="582"/>
    </row>
    <row r="39" spans="3:35" ht="16.5" customHeight="1">
      <c r="C39" s="572">
        <v>2</v>
      </c>
      <c r="D39" s="573"/>
      <c r="E39" s="573"/>
      <c r="F39" s="574"/>
      <c r="G39" s="569" t="s">
        <v>367</v>
      </c>
      <c r="H39" s="570"/>
      <c r="I39" s="570"/>
      <c r="J39" s="570"/>
      <c r="K39" s="570"/>
      <c r="L39" s="570"/>
      <c r="M39" s="571"/>
      <c r="N39" s="569">
        <v>15</v>
      </c>
      <c r="O39" s="570"/>
      <c r="P39" s="570"/>
      <c r="Q39" s="570"/>
      <c r="R39" s="570"/>
      <c r="S39" s="570"/>
      <c r="T39" s="575"/>
      <c r="U39" s="576">
        <v>2</v>
      </c>
      <c r="V39" s="573"/>
      <c r="W39" s="573"/>
      <c r="X39" s="574"/>
      <c r="Y39" s="569" t="s">
        <v>368</v>
      </c>
      <c r="Z39" s="570"/>
      <c r="AA39" s="570"/>
      <c r="AB39" s="570"/>
      <c r="AC39" s="570"/>
      <c r="AD39" s="571"/>
      <c r="AE39" s="572">
        <v>47</v>
      </c>
      <c r="AF39" s="573"/>
      <c r="AG39" s="573"/>
      <c r="AH39" s="573"/>
      <c r="AI39" s="574"/>
    </row>
    <row r="40" spans="3:35" ht="16.5" customHeight="1">
      <c r="C40" s="572">
        <v>3</v>
      </c>
      <c r="D40" s="573"/>
      <c r="E40" s="573"/>
      <c r="F40" s="574"/>
      <c r="G40" s="569" t="s">
        <v>397</v>
      </c>
      <c r="H40" s="570"/>
      <c r="I40" s="570"/>
      <c r="J40" s="570"/>
      <c r="K40" s="570"/>
      <c r="L40" s="570"/>
      <c r="M40" s="571"/>
      <c r="N40" s="569">
        <v>11</v>
      </c>
      <c r="O40" s="570"/>
      <c r="P40" s="570"/>
      <c r="Q40" s="570"/>
      <c r="R40" s="570"/>
      <c r="S40" s="570"/>
      <c r="T40" s="575"/>
      <c r="U40" s="576">
        <v>3</v>
      </c>
      <c r="V40" s="573"/>
      <c r="W40" s="573"/>
      <c r="X40" s="574"/>
      <c r="Y40" s="569" t="s">
        <v>427</v>
      </c>
      <c r="Z40" s="570"/>
      <c r="AA40" s="570"/>
      <c r="AB40" s="570"/>
      <c r="AC40" s="570"/>
      <c r="AD40" s="571"/>
      <c r="AE40" s="572">
        <v>28</v>
      </c>
      <c r="AF40" s="573"/>
      <c r="AG40" s="573"/>
      <c r="AH40" s="573"/>
      <c r="AI40" s="574"/>
    </row>
    <row r="41" spans="3:35" ht="16.5" customHeight="1">
      <c r="C41" s="572">
        <v>4</v>
      </c>
      <c r="D41" s="573"/>
      <c r="E41" s="573"/>
      <c r="F41" s="574"/>
      <c r="G41" s="569" t="s">
        <v>426</v>
      </c>
      <c r="H41" s="570"/>
      <c r="I41" s="570"/>
      <c r="J41" s="570"/>
      <c r="K41" s="570"/>
      <c r="L41" s="570"/>
      <c r="M41" s="571"/>
      <c r="N41" s="569">
        <v>6</v>
      </c>
      <c r="O41" s="570"/>
      <c r="P41" s="570"/>
      <c r="Q41" s="570"/>
      <c r="R41" s="570"/>
      <c r="S41" s="570"/>
      <c r="T41" s="575"/>
      <c r="U41" s="576">
        <v>4</v>
      </c>
      <c r="V41" s="573"/>
      <c r="W41" s="573"/>
      <c r="X41" s="574"/>
      <c r="Y41" s="569" t="s">
        <v>394</v>
      </c>
      <c r="Z41" s="570"/>
      <c r="AA41" s="570"/>
      <c r="AB41" s="570"/>
      <c r="AC41" s="570"/>
      <c r="AD41" s="571"/>
      <c r="AE41" s="572">
        <v>26</v>
      </c>
      <c r="AF41" s="573"/>
      <c r="AG41" s="573"/>
      <c r="AH41" s="573"/>
      <c r="AI41" s="574"/>
    </row>
    <row r="42" spans="3:35" ht="16.5" customHeight="1">
      <c r="C42" s="572">
        <v>4</v>
      </c>
      <c r="D42" s="573"/>
      <c r="E42" s="573"/>
      <c r="F42" s="574"/>
      <c r="G42" s="569" t="s">
        <v>190</v>
      </c>
      <c r="H42" s="570"/>
      <c r="I42" s="570"/>
      <c r="J42" s="570"/>
      <c r="K42" s="570"/>
      <c r="L42" s="570"/>
      <c r="M42" s="571"/>
      <c r="N42" s="569">
        <v>6</v>
      </c>
      <c r="O42" s="570"/>
      <c r="P42" s="570"/>
      <c r="Q42" s="570"/>
      <c r="R42" s="570"/>
      <c r="S42" s="570"/>
      <c r="T42" s="575"/>
      <c r="U42" s="576">
        <v>5</v>
      </c>
      <c r="V42" s="573"/>
      <c r="W42" s="573"/>
      <c r="X42" s="574"/>
      <c r="Y42" s="569" t="s">
        <v>203</v>
      </c>
      <c r="Z42" s="570"/>
      <c r="AA42" s="570"/>
      <c r="AB42" s="570"/>
      <c r="AC42" s="570"/>
      <c r="AD42" s="571"/>
      <c r="AE42" s="572">
        <v>23</v>
      </c>
      <c r="AF42" s="573"/>
      <c r="AG42" s="573"/>
      <c r="AH42" s="573"/>
      <c r="AI42" s="574"/>
    </row>
    <row r="43" spans="3:35" ht="16.5" customHeight="1">
      <c r="C43" s="572"/>
      <c r="D43" s="573"/>
      <c r="E43" s="573"/>
      <c r="F43" s="574"/>
      <c r="G43" s="569"/>
      <c r="H43" s="570"/>
      <c r="I43" s="570"/>
      <c r="J43" s="570"/>
      <c r="K43" s="570"/>
      <c r="L43" s="570"/>
      <c r="M43" s="571"/>
      <c r="N43" s="569"/>
      <c r="O43" s="570"/>
      <c r="P43" s="570"/>
      <c r="Q43" s="570"/>
      <c r="R43" s="570"/>
      <c r="S43" s="570"/>
      <c r="T43" s="575"/>
      <c r="U43" s="576"/>
      <c r="V43" s="573"/>
      <c r="W43" s="573"/>
      <c r="X43" s="574"/>
      <c r="Y43" s="569"/>
      <c r="Z43" s="570"/>
      <c r="AA43" s="570"/>
      <c r="AB43" s="570"/>
      <c r="AC43" s="570"/>
      <c r="AD43" s="571"/>
      <c r="AE43" s="572"/>
      <c r="AF43" s="573"/>
      <c r="AG43" s="573"/>
      <c r="AH43" s="573"/>
      <c r="AI43" s="574"/>
    </row>
    <row r="44" spans="3:35" ht="16.5" customHeight="1">
      <c r="C44" s="572"/>
      <c r="D44" s="573"/>
      <c r="E44" s="573"/>
      <c r="F44" s="574"/>
      <c r="G44" s="569"/>
      <c r="H44" s="570"/>
      <c r="I44" s="570"/>
      <c r="J44" s="570"/>
      <c r="K44" s="570"/>
      <c r="L44" s="570"/>
      <c r="M44" s="571"/>
      <c r="N44" s="569"/>
      <c r="O44" s="570"/>
      <c r="P44" s="570"/>
      <c r="Q44" s="570"/>
      <c r="R44" s="570"/>
      <c r="S44" s="570"/>
      <c r="T44" s="575"/>
      <c r="U44" s="576"/>
      <c r="V44" s="573"/>
      <c r="W44" s="573"/>
      <c r="X44" s="574"/>
      <c r="Y44" s="569"/>
      <c r="Z44" s="570"/>
      <c r="AA44" s="570"/>
      <c r="AB44" s="570"/>
      <c r="AC44" s="570"/>
      <c r="AD44" s="571"/>
      <c r="AE44" s="572"/>
      <c r="AF44" s="573"/>
      <c r="AG44" s="573"/>
      <c r="AH44" s="573"/>
      <c r="AI44" s="574"/>
    </row>
    <row r="45" spans="3:35" ht="16.5" customHeight="1">
      <c r="C45" s="584"/>
      <c r="D45" s="585"/>
      <c r="E45" s="585"/>
      <c r="F45" s="586"/>
      <c r="G45" s="587"/>
      <c r="H45" s="588"/>
      <c r="I45" s="588"/>
      <c r="J45" s="588"/>
      <c r="K45" s="588"/>
      <c r="L45" s="588"/>
      <c r="M45" s="589"/>
      <c r="N45" s="587"/>
      <c r="O45" s="588"/>
      <c r="P45" s="588"/>
      <c r="Q45" s="588"/>
      <c r="R45" s="588"/>
      <c r="S45" s="588"/>
      <c r="T45" s="614"/>
      <c r="U45" s="615"/>
      <c r="V45" s="585"/>
      <c r="W45" s="585"/>
      <c r="X45" s="586"/>
      <c r="Y45" s="587"/>
      <c r="Z45" s="588"/>
      <c r="AA45" s="588"/>
      <c r="AB45" s="588"/>
      <c r="AC45" s="588"/>
      <c r="AD45" s="589"/>
      <c r="AE45" s="584"/>
      <c r="AF45" s="585"/>
      <c r="AG45" s="585"/>
      <c r="AH45" s="585"/>
      <c r="AI45" s="586"/>
    </row>
    <row r="46" spans="3:35" ht="16.5" customHeight="1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8" ht="16.5" customHeight="1">
      <c r="B48" s="192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C25:F25"/>
    <mergeCell ref="U25:X25"/>
    <mergeCell ref="Y25:AD25"/>
    <mergeCell ref="C27:F27"/>
    <mergeCell ref="U29:X29"/>
    <mergeCell ref="N29:T29"/>
    <mergeCell ref="Y27:AD27"/>
    <mergeCell ref="Y29:AD29"/>
    <mergeCell ref="G38:M38"/>
    <mergeCell ref="U31:X31"/>
    <mergeCell ref="N33:T33"/>
    <mergeCell ref="N31:T31"/>
    <mergeCell ref="C31:F31"/>
    <mergeCell ref="C37:F37"/>
    <mergeCell ref="C33:F33"/>
    <mergeCell ref="C32:F32"/>
    <mergeCell ref="G37:M37"/>
    <mergeCell ref="N37:T37"/>
    <mergeCell ref="AE20:AI20"/>
    <mergeCell ref="AE19:AI19"/>
    <mergeCell ref="G25:M25"/>
    <mergeCell ref="Y28:AD28"/>
    <mergeCell ref="G26:M26"/>
    <mergeCell ref="N26:T26"/>
    <mergeCell ref="G27:M27"/>
    <mergeCell ref="Y21:AD21"/>
    <mergeCell ref="Y19:AD19"/>
    <mergeCell ref="G19:M19"/>
    <mergeCell ref="U37:X37"/>
    <mergeCell ref="C28:F28"/>
    <mergeCell ref="G28:M28"/>
    <mergeCell ref="N28:T28"/>
    <mergeCell ref="U28:X28"/>
    <mergeCell ref="G31:M31"/>
    <mergeCell ref="G33:M33"/>
    <mergeCell ref="G32:M32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AE21:AI21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U17:X17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AE29:AI29"/>
    <mergeCell ref="C29:F29"/>
    <mergeCell ref="G29:M29"/>
    <mergeCell ref="AE28:AI28"/>
    <mergeCell ref="C30:F30"/>
    <mergeCell ref="G30:M30"/>
    <mergeCell ref="N30:T30"/>
    <mergeCell ref="U30:X30"/>
    <mergeCell ref="Y30:AD30"/>
    <mergeCell ref="AE30:AI30"/>
    <mergeCell ref="Y38:AD38"/>
    <mergeCell ref="AE38:AI38"/>
    <mergeCell ref="C39:F39"/>
    <mergeCell ref="G39:M39"/>
    <mergeCell ref="N39:T39"/>
    <mergeCell ref="U39:X39"/>
    <mergeCell ref="Y39:AD39"/>
    <mergeCell ref="AE39:AI39"/>
    <mergeCell ref="U38:X38"/>
    <mergeCell ref="C38:F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49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49" customWidth="1"/>
    <col min="31" max="31" width="8.875" style="0" customWidth="1"/>
  </cols>
  <sheetData>
    <row r="1" ht="30.75" customHeight="1">
      <c r="A1" s="505" t="s">
        <v>373</v>
      </c>
    </row>
    <row r="2" spans="2:25" s="299" customFormat="1" ht="24" customHeight="1">
      <c r="B2" s="300"/>
      <c r="C2" s="301" t="s">
        <v>284</v>
      </c>
      <c r="E2" s="300"/>
      <c r="F2" s="300"/>
      <c r="G2" s="300"/>
      <c r="H2" s="300"/>
      <c r="I2" s="627" t="s">
        <v>431</v>
      </c>
      <c r="J2" s="627"/>
      <c r="K2" s="627"/>
      <c r="L2" s="627"/>
      <c r="M2" s="301" t="s">
        <v>352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2"/>
    </row>
    <row r="3" spans="1:25" s="299" customFormat="1" ht="13.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2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2"/>
    </row>
    <row r="4" spans="12:25" s="303" customFormat="1" ht="13.5" customHeight="1">
      <c r="L4" s="304"/>
      <c r="P4"/>
      <c r="Q4"/>
      <c r="Y4" s="304"/>
    </row>
    <row r="5" spans="9:25" s="303" customFormat="1" ht="13.5" customHeight="1">
      <c r="I5" s="305" t="s">
        <v>290</v>
      </c>
      <c r="P5"/>
      <c r="Q5"/>
      <c r="Y5" s="304"/>
    </row>
    <row r="6" spans="9:25" s="303" customFormat="1" ht="13.5" customHeight="1">
      <c r="I6" s="305" t="s">
        <v>287</v>
      </c>
      <c r="J6" s="306" t="s">
        <v>428</v>
      </c>
      <c r="K6" s="306"/>
      <c r="N6" s="350" t="s">
        <v>433</v>
      </c>
      <c r="P6"/>
      <c r="Q6"/>
      <c r="Y6" s="304"/>
    </row>
    <row r="7" spans="1:25" s="303" customFormat="1" ht="13.5" customHeight="1">
      <c r="A7" s="307"/>
      <c r="B7" s="307"/>
      <c r="H7"/>
      <c r="I7" s="305" t="s">
        <v>276</v>
      </c>
      <c r="J7" s="306" t="s">
        <v>429</v>
      </c>
      <c r="K7" s="306"/>
      <c r="N7" s="350" t="s">
        <v>432</v>
      </c>
      <c r="V7" s="308"/>
      <c r="Y7" s="304"/>
    </row>
    <row r="8" spans="3:25" ht="15" customHeight="1">
      <c r="C8" s="309"/>
      <c r="D8" s="310"/>
      <c r="E8" s="311" t="s">
        <v>112</v>
      </c>
      <c r="F8" s="312"/>
      <c r="G8" s="313" t="s">
        <v>113</v>
      </c>
      <c r="H8" s="314"/>
      <c r="I8" s="314"/>
      <c r="J8" s="315" t="s">
        <v>228</v>
      </c>
      <c r="K8" s="315"/>
      <c r="L8" s="315" t="s">
        <v>229</v>
      </c>
      <c r="M8" s="315"/>
      <c r="N8" s="316" t="s">
        <v>233</v>
      </c>
      <c r="O8" s="317"/>
      <c r="P8" s="318"/>
      <c r="Q8" s="6"/>
      <c r="R8" s="318"/>
      <c r="S8" s="6"/>
      <c r="T8" s="6"/>
      <c r="U8" s="318"/>
      <c r="V8" s="318"/>
      <c r="W8" s="318"/>
      <c r="X8" s="318"/>
      <c r="Y8" s="319"/>
    </row>
    <row r="9" spans="3:25" ht="15" customHeight="1">
      <c r="C9" s="320" t="s">
        <v>230</v>
      </c>
      <c r="D9" s="320" t="s">
        <v>234</v>
      </c>
      <c r="E9" s="315" t="s">
        <v>231</v>
      </c>
      <c r="F9" s="321" t="s">
        <v>68</v>
      </c>
      <c r="G9" s="315" t="s">
        <v>69</v>
      </c>
      <c r="H9" s="322" t="s">
        <v>235</v>
      </c>
      <c r="I9" s="322" t="s">
        <v>236</v>
      </c>
      <c r="J9" s="322" t="s">
        <v>237</v>
      </c>
      <c r="K9" s="322" t="s">
        <v>238</v>
      </c>
      <c r="L9" s="322" t="s">
        <v>237</v>
      </c>
      <c r="M9" s="322" t="s">
        <v>238</v>
      </c>
      <c r="N9" s="323" t="s">
        <v>232</v>
      </c>
      <c r="O9" s="317"/>
      <c r="P9" s="318"/>
      <c r="Q9" s="318"/>
      <c r="R9" s="318"/>
      <c r="S9" s="318"/>
      <c r="T9" s="318"/>
      <c r="U9" s="318"/>
      <c r="V9" s="318"/>
      <c r="W9" s="318"/>
      <c r="X9" s="318"/>
      <c r="Y9" s="319"/>
    </row>
    <row r="10" spans="3:25" ht="15" customHeight="1">
      <c r="C10" s="324" t="s">
        <v>239</v>
      </c>
      <c r="D10" s="324">
        <v>391082</v>
      </c>
      <c r="E10" s="324">
        <v>1075058</v>
      </c>
      <c r="F10" s="324">
        <v>504448</v>
      </c>
      <c r="G10" s="324">
        <v>570610</v>
      </c>
      <c r="H10" s="324">
        <v>598</v>
      </c>
      <c r="I10" s="324">
        <v>1095</v>
      </c>
      <c r="J10" s="325" t="s">
        <v>129</v>
      </c>
      <c r="K10" s="324">
        <v>989</v>
      </c>
      <c r="L10" s="324" t="s">
        <v>129</v>
      </c>
      <c r="M10" s="324">
        <v>1198</v>
      </c>
      <c r="N10" s="326">
        <v>-706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27" t="s">
        <v>240</v>
      </c>
      <c r="D11" s="327">
        <v>356643</v>
      </c>
      <c r="E11" s="327">
        <v>969891</v>
      </c>
      <c r="F11" s="327">
        <v>455291</v>
      </c>
      <c r="G11" s="327">
        <v>514600</v>
      </c>
      <c r="H11" s="327">
        <v>554</v>
      </c>
      <c r="I11" s="327">
        <v>974</v>
      </c>
      <c r="J11" s="327">
        <v>612</v>
      </c>
      <c r="K11" s="327">
        <v>926</v>
      </c>
      <c r="L11" s="327">
        <v>630</v>
      </c>
      <c r="M11" s="327">
        <v>1126</v>
      </c>
      <c r="N11" s="326">
        <v>-638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28"/>
    </row>
    <row r="12" spans="3:25" ht="15" customHeight="1">
      <c r="C12" s="329" t="s">
        <v>241</v>
      </c>
      <c r="D12" s="329">
        <v>34439</v>
      </c>
      <c r="E12" s="329">
        <v>105164</v>
      </c>
      <c r="F12" s="329">
        <v>49133</v>
      </c>
      <c r="G12" s="329">
        <v>56031</v>
      </c>
      <c r="H12" s="329">
        <v>44</v>
      </c>
      <c r="I12" s="329">
        <v>121</v>
      </c>
      <c r="J12" s="329">
        <v>74</v>
      </c>
      <c r="K12" s="329">
        <v>63</v>
      </c>
      <c r="L12" s="329">
        <v>85</v>
      </c>
      <c r="M12" s="329">
        <v>72</v>
      </c>
      <c r="N12" s="330">
        <v>-97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27" t="s">
        <v>242</v>
      </c>
      <c r="D13" s="327">
        <v>131991</v>
      </c>
      <c r="E13" s="327">
        <v>322534</v>
      </c>
      <c r="F13" s="327">
        <v>151817</v>
      </c>
      <c r="G13" s="327">
        <v>170717</v>
      </c>
      <c r="H13" s="327">
        <v>203</v>
      </c>
      <c r="I13" s="327">
        <v>260</v>
      </c>
      <c r="J13" s="327">
        <v>211</v>
      </c>
      <c r="K13" s="327">
        <v>406</v>
      </c>
      <c r="L13" s="327">
        <v>172</v>
      </c>
      <c r="M13" s="327">
        <v>543</v>
      </c>
      <c r="N13" s="331">
        <v>-155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28"/>
    </row>
    <row r="14" spans="3:25" ht="15" customHeight="1">
      <c r="C14" s="327" t="s">
        <v>243</v>
      </c>
      <c r="D14" s="327">
        <v>22786</v>
      </c>
      <c r="E14" s="327">
        <v>58405</v>
      </c>
      <c r="F14" s="327">
        <v>26968</v>
      </c>
      <c r="G14" s="327">
        <v>31437</v>
      </c>
      <c r="H14" s="327">
        <v>28</v>
      </c>
      <c r="I14" s="327">
        <v>76</v>
      </c>
      <c r="J14" s="327">
        <v>42</v>
      </c>
      <c r="K14" s="327">
        <v>43</v>
      </c>
      <c r="L14" s="327">
        <v>46</v>
      </c>
      <c r="M14" s="327">
        <v>53</v>
      </c>
      <c r="N14" s="331">
        <v>-62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28"/>
    </row>
    <row r="15" spans="3:25" ht="15" customHeight="1">
      <c r="C15" s="327" t="s">
        <v>244</v>
      </c>
      <c r="D15" s="327">
        <v>31886</v>
      </c>
      <c r="E15" s="327">
        <v>97208</v>
      </c>
      <c r="F15" s="327">
        <v>45672</v>
      </c>
      <c r="G15" s="327">
        <v>51536</v>
      </c>
      <c r="H15" s="327">
        <v>52</v>
      </c>
      <c r="I15" s="327">
        <v>94</v>
      </c>
      <c r="J15" s="327">
        <v>53</v>
      </c>
      <c r="K15" s="327">
        <v>68</v>
      </c>
      <c r="L15" s="327">
        <v>68</v>
      </c>
      <c r="M15" s="327">
        <v>100</v>
      </c>
      <c r="N15" s="331">
        <v>-89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28"/>
    </row>
    <row r="16" spans="3:25" ht="15" customHeight="1">
      <c r="C16" s="327" t="s">
        <v>245</v>
      </c>
      <c r="D16" s="327">
        <v>28715</v>
      </c>
      <c r="E16" s="327">
        <v>78236</v>
      </c>
      <c r="F16" s="327">
        <v>36476</v>
      </c>
      <c r="G16" s="327">
        <v>41760</v>
      </c>
      <c r="H16" s="327">
        <v>39</v>
      </c>
      <c r="I16" s="327">
        <v>68</v>
      </c>
      <c r="J16" s="327">
        <v>35</v>
      </c>
      <c r="K16" s="327">
        <v>106</v>
      </c>
      <c r="L16" s="327">
        <v>38</v>
      </c>
      <c r="M16" s="327">
        <v>72</v>
      </c>
      <c r="N16" s="331"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27" t="s">
        <v>246</v>
      </c>
      <c r="D17" s="327">
        <v>11668</v>
      </c>
      <c r="E17" s="327">
        <v>31779</v>
      </c>
      <c r="F17" s="327">
        <v>14955</v>
      </c>
      <c r="G17" s="327">
        <v>16824</v>
      </c>
      <c r="H17" s="327">
        <v>13</v>
      </c>
      <c r="I17" s="327">
        <v>43</v>
      </c>
      <c r="J17" s="327">
        <v>21</v>
      </c>
      <c r="K17" s="327">
        <v>18</v>
      </c>
      <c r="L17" s="327">
        <v>46</v>
      </c>
      <c r="M17" s="327">
        <v>19</v>
      </c>
      <c r="N17" s="331">
        <v>-56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28"/>
    </row>
    <row r="18" spans="3:25" ht="15" customHeight="1">
      <c r="C18" s="327" t="s">
        <v>247</v>
      </c>
      <c r="D18" s="327">
        <v>16660</v>
      </c>
      <c r="E18" s="327">
        <v>50031</v>
      </c>
      <c r="F18" s="327">
        <v>23561</v>
      </c>
      <c r="G18" s="327">
        <v>26470</v>
      </c>
      <c r="H18" s="327">
        <v>28</v>
      </c>
      <c r="I18" s="327">
        <v>67</v>
      </c>
      <c r="J18" s="327">
        <v>37</v>
      </c>
      <c r="K18" s="327">
        <v>30</v>
      </c>
      <c r="L18" s="327">
        <v>33</v>
      </c>
      <c r="M18" s="327">
        <v>33</v>
      </c>
      <c r="N18" s="331">
        <v>-38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28"/>
    </row>
    <row r="19" spans="3:25" ht="15" customHeight="1">
      <c r="C19" s="327" t="s">
        <v>248</v>
      </c>
      <c r="D19" s="327">
        <v>11843</v>
      </c>
      <c r="E19" s="327">
        <v>33960</v>
      </c>
      <c r="F19" s="327">
        <v>15725</v>
      </c>
      <c r="G19" s="327">
        <v>18235</v>
      </c>
      <c r="H19" s="327">
        <v>16</v>
      </c>
      <c r="I19" s="327">
        <v>35</v>
      </c>
      <c r="J19" s="327">
        <v>15</v>
      </c>
      <c r="K19" s="327">
        <v>37</v>
      </c>
      <c r="L19" s="327">
        <v>21</v>
      </c>
      <c r="M19" s="327">
        <v>33</v>
      </c>
      <c r="N19" s="331">
        <v>-21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28"/>
    </row>
    <row r="20" spans="3:25" ht="15" customHeight="1">
      <c r="C20" s="327" t="s">
        <v>249</v>
      </c>
      <c r="D20" s="327">
        <v>28789</v>
      </c>
      <c r="E20" s="327">
        <v>84258</v>
      </c>
      <c r="F20" s="327">
        <v>40336</v>
      </c>
      <c r="G20" s="327">
        <v>43922</v>
      </c>
      <c r="H20" s="327">
        <v>64</v>
      </c>
      <c r="I20" s="327">
        <v>87</v>
      </c>
      <c r="J20" s="327">
        <v>42</v>
      </c>
      <c r="K20" s="327">
        <v>56</v>
      </c>
      <c r="L20" s="327">
        <v>39</v>
      </c>
      <c r="M20" s="327">
        <v>77</v>
      </c>
      <c r="N20" s="331">
        <v>-41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28"/>
    </row>
    <row r="21" spans="3:25" ht="15" customHeight="1">
      <c r="C21" s="327" t="s">
        <v>250</v>
      </c>
      <c r="D21" s="327">
        <v>12022</v>
      </c>
      <c r="E21" s="327">
        <v>34176</v>
      </c>
      <c r="F21" s="327">
        <v>16118</v>
      </c>
      <c r="G21" s="327">
        <v>18058</v>
      </c>
      <c r="H21" s="327">
        <v>17</v>
      </c>
      <c r="I21" s="327">
        <v>24</v>
      </c>
      <c r="J21" s="327">
        <v>42</v>
      </c>
      <c r="K21" s="327">
        <v>21</v>
      </c>
      <c r="L21" s="327">
        <v>64</v>
      </c>
      <c r="M21" s="327">
        <v>27</v>
      </c>
      <c r="N21" s="331">
        <v>-35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28"/>
    </row>
    <row r="22" spans="3:25" ht="15" customHeight="1">
      <c r="C22" s="332" t="s">
        <v>251</v>
      </c>
      <c r="D22" s="332">
        <v>28443</v>
      </c>
      <c r="E22" s="332">
        <v>87260</v>
      </c>
      <c r="F22" s="332">
        <v>40655</v>
      </c>
      <c r="G22" s="332">
        <v>46605</v>
      </c>
      <c r="H22" s="332">
        <v>40</v>
      </c>
      <c r="I22" s="332">
        <v>103</v>
      </c>
      <c r="J22" s="332">
        <v>68</v>
      </c>
      <c r="K22" s="332">
        <v>83</v>
      </c>
      <c r="L22" s="332">
        <v>52</v>
      </c>
      <c r="M22" s="332">
        <v>84</v>
      </c>
      <c r="N22" s="331">
        <v>-48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28"/>
    </row>
    <row r="23" spans="3:25" ht="15" customHeight="1">
      <c r="C23" s="332" t="s">
        <v>252</v>
      </c>
      <c r="D23" s="332">
        <v>12755</v>
      </c>
      <c r="E23" s="332">
        <v>35688</v>
      </c>
      <c r="F23" s="332">
        <v>16546</v>
      </c>
      <c r="G23" s="332">
        <v>19142</v>
      </c>
      <c r="H23" s="332">
        <v>16</v>
      </c>
      <c r="I23" s="332">
        <v>49</v>
      </c>
      <c r="J23" s="332">
        <v>23</v>
      </c>
      <c r="K23" s="332">
        <v>32</v>
      </c>
      <c r="L23" s="332">
        <v>16</v>
      </c>
      <c r="M23" s="332">
        <v>28</v>
      </c>
      <c r="N23" s="331">
        <v>-22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28"/>
    </row>
    <row r="24" spans="3:25" ht="15" customHeight="1">
      <c r="C24" s="332" t="s">
        <v>253</v>
      </c>
      <c r="D24" s="332">
        <v>9198</v>
      </c>
      <c r="E24" s="332">
        <v>27227</v>
      </c>
      <c r="F24" s="332">
        <v>12952</v>
      </c>
      <c r="G24" s="332">
        <v>14275</v>
      </c>
      <c r="H24" s="332">
        <v>17</v>
      </c>
      <c r="I24" s="332">
        <v>26</v>
      </c>
      <c r="J24" s="332">
        <v>13</v>
      </c>
      <c r="K24" s="332">
        <v>15</v>
      </c>
      <c r="L24" s="332">
        <v>20</v>
      </c>
      <c r="M24" s="332">
        <v>31</v>
      </c>
      <c r="N24" s="331">
        <v>-32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28"/>
    </row>
    <row r="25" spans="3:25" ht="15" customHeight="1">
      <c r="C25" s="332" t="s">
        <v>254</v>
      </c>
      <c r="D25" s="327">
        <v>9887</v>
      </c>
      <c r="E25" s="327">
        <v>29129</v>
      </c>
      <c r="F25" s="327">
        <v>13510</v>
      </c>
      <c r="G25" s="327">
        <v>15619</v>
      </c>
      <c r="H25" s="327">
        <v>21</v>
      </c>
      <c r="I25" s="327">
        <v>42</v>
      </c>
      <c r="J25" s="327">
        <v>10</v>
      </c>
      <c r="K25" s="327">
        <v>11</v>
      </c>
      <c r="L25" s="327">
        <v>15</v>
      </c>
      <c r="M25" s="327">
        <v>26</v>
      </c>
      <c r="N25" s="331">
        <v>-41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5" t="s">
        <v>255</v>
      </c>
      <c r="D26" s="335">
        <v>2390</v>
      </c>
      <c r="E26" s="335">
        <v>5981</v>
      </c>
      <c r="F26" s="335">
        <v>2805</v>
      </c>
      <c r="G26" s="335">
        <v>3176</v>
      </c>
      <c r="H26" s="335">
        <v>0</v>
      </c>
      <c r="I26" s="335">
        <v>2</v>
      </c>
      <c r="J26" s="335">
        <v>9</v>
      </c>
      <c r="K26" s="335">
        <v>3</v>
      </c>
      <c r="L26" s="335">
        <v>6</v>
      </c>
      <c r="M26" s="335">
        <v>9</v>
      </c>
      <c r="N26" s="336">
        <v>-5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28"/>
    </row>
    <row r="27" spans="3:25" ht="15" customHeight="1">
      <c r="C27" s="507" t="s">
        <v>256</v>
      </c>
      <c r="D27" s="507">
        <v>2390</v>
      </c>
      <c r="E27" s="507">
        <v>5981</v>
      </c>
      <c r="F27" s="507">
        <v>2805</v>
      </c>
      <c r="G27" s="507">
        <v>3176</v>
      </c>
      <c r="H27" s="507">
        <v>0</v>
      </c>
      <c r="I27" s="507">
        <v>2</v>
      </c>
      <c r="J27" s="507">
        <v>9</v>
      </c>
      <c r="K27" s="507">
        <v>3</v>
      </c>
      <c r="L27" s="507">
        <v>6</v>
      </c>
      <c r="M27" s="507">
        <v>9</v>
      </c>
      <c r="N27" s="508">
        <v>-5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28"/>
    </row>
    <row r="28" spans="3:25" ht="15" customHeight="1">
      <c r="C28" s="335" t="s">
        <v>257</v>
      </c>
      <c r="D28" s="335">
        <v>1002</v>
      </c>
      <c r="E28" s="335">
        <v>2644</v>
      </c>
      <c r="F28" s="335">
        <v>1246</v>
      </c>
      <c r="G28" s="335">
        <v>1398</v>
      </c>
      <c r="H28" s="335">
        <v>0</v>
      </c>
      <c r="I28" s="335">
        <v>6</v>
      </c>
      <c r="J28" s="335">
        <v>3</v>
      </c>
      <c r="K28" s="335">
        <v>0</v>
      </c>
      <c r="L28" s="335">
        <v>3</v>
      </c>
      <c r="M28" s="335">
        <v>2</v>
      </c>
      <c r="N28" s="336">
        <v>-8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4"/>
    </row>
    <row r="29" spans="3:25" ht="15" customHeight="1">
      <c r="C29" s="507" t="s">
        <v>258</v>
      </c>
      <c r="D29" s="507">
        <v>1002</v>
      </c>
      <c r="E29" s="507">
        <v>2644</v>
      </c>
      <c r="F29" s="507">
        <v>1246</v>
      </c>
      <c r="G29" s="507">
        <v>1398</v>
      </c>
      <c r="H29" s="507">
        <v>0</v>
      </c>
      <c r="I29" s="507">
        <v>6</v>
      </c>
      <c r="J29" s="507">
        <v>3</v>
      </c>
      <c r="K29" s="507">
        <v>0</v>
      </c>
      <c r="L29" s="507">
        <v>3</v>
      </c>
      <c r="M29" s="507">
        <v>2</v>
      </c>
      <c r="N29" s="508">
        <v>-8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4"/>
    </row>
    <row r="30" spans="3:25" ht="15" customHeight="1">
      <c r="C30" s="335" t="s">
        <v>259</v>
      </c>
      <c r="D30" s="335">
        <v>10471</v>
      </c>
      <c r="E30" s="335">
        <v>30391</v>
      </c>
      <c r="F30" s="335">
        <v>14039</v>
      </c>
      <c r="G30" s="335">
        <v>16352</v>
      </c>
      <c r="H30" s="335">
        <v>9</v>
      </c>
      <c r="I30" s="335">
        <v>32</v>
      </c>
      <c r="J30" s="335">
        <v>21</v>
      </c>
      <c r="K30" s="335">
        <v>15</v>
      </c>
      <c r="L30" s="335">
        <v>21</v>
      </c>
      <c r="M30" s="335">
        <v>19</v>
      </c>
      <c r="N30" s="336">
        <v>-27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4"/>
    </row>
    <row r="31" spans="3:25" ht="15" customHeight="1">
      <c r="C31" s="327" t="s">
        <v>260</v>
      </c>
      <c r="D31" s="327">
        <v>1320</v>
      </c>
      <c r="E31" s="327">
        <v>3792</v>
      </c>
      <c r="F31" s="327">
        <v>1800</v>
      </c>
      <c r="G31" s="327">
        <v>1992</v>
      </c>
      <c r="H31" s="327">
        <v>2</v>
      </c>
      <c r="I31" s="327">
        <v>4</v>
      </c>
      <c r="J31" s="327">
        <v>1</v>
      </c>
      <c r="K31" s="327">
        <v>0</v>
      </c>
      <c r="L31" s="327">
        <v>1</v>
      </c>
      <c r="M31" s="327">
        <v>2</v>
      </c>
      <c r="N31" s="331">
        <v>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28"/>
    </row>
    <row r="32" spans="3:25" ht="15" customHeight="1">
      <c r="C32" s="327" t="s">
        <v>261</v>
      </c>
      <c r="D32" s="327">
        <v>6284</v>
      </c>
      <c r="E32" s="327">
        <v>18540</v>
      </c>
      <c r="F32" s="327">
        <v>8525</v>
      </c>
      <c r="G32" s="327">
        <v>10015</v>
      </c>
      <c r="H32" s="327">
        <v>4</v>
      </c>
      <c r="I32" s="327">
        <v>19</v>
      </c>
      <c r="J32" s="327">
        <v>16</v>
      </c>
      <c r="K32" s="327">
        <v>10</v>
      </c>
      <c r="L32" s="327">
        <v>19</v>
      </c>
      <c r="M32" s="327">
        <v>15</v>
      </c>
      <c r="N32" s="331">
        <v>-23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28"/>
    </row>
    <row r="33" spans="3:25" ht="15" customHeight="1">
      <c r="C33" s="327" t="s">
        <v>262</v>
      </c>
      <c r="D33" s="327">
        <v>2867</v>
      </c>
      <c r="E33" s="327">
        <v>8059</v>
      </c>
      <c r="F33" s="327">
        <v>3714</v>
      </c>
      <c r="G33" s="327">
        <v>4345</v>
      </c>
      <c r="H33" s="327">
        <v>3</v>
      </c>
      <c r="I33" s="327">
        <v>9</v>
      </c>
      <c r="J33" s="327">
        <v>4</v>
      </c>
      <c r="K33" s="327">
        <v>5</v>
      </c>
      <c r="L33" s="327">
        <v>1</v>
      </c>
      <c r="M33" s="327">
        <v>2</v>
      </c>
      <c r="N33" s="331"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28"/>
    </row>
    <row r="34" spans="3:25" ht="15" customHeight="1">
      <c r="C34" s="335" t="s">
        <v>263</v>
      </c>
      <c r="D34" s="335">
        <v>8487</v>
      </c>
      <c r="E34" s="335">
        <v>25509</v>
      </c>
      <c r="F34" s="335">
        <v>11871</v>
      </c>
      <c r="G34" s="335">
        <v>13638</v>
      </c>
      <c r="H34" s="335">
        <v>10</v>
      </c>
      <c r="I34" s="335">
        <v>26</v>
      </c>
      <c r="J34" s="335">
        <v>26</v>
      </c>
      <c r="K34" s="335">
        <v>14</v>
      </c>
      <c r="L34" s="335">
        <v>31</v>
      </c>
      <c r="M34" s="335">
        <v>17</v>
      </c>
      <c r="N34" s="336">
        <v>-24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28"/>
    </row>
    <row r="35" spans="3:25" ht="15" customHeight="1">
      <c r="C35" s="327" t="s">
        <v>264</v>
      </c>
      <c r="D35" s="327">
        <v>3768</v>
      </c>
      <c r="E35" s="327">
        <v>10358</v>
      </c>
      <c r="F35" s="327">
        <v>4769</v>
      </c>
      <c r="G35" s="327">
        <v>5589</v>
      </c>
      <c r="H35" s="327">
        <v>0</v>
      </c>
      <c r="I35" s="327">
        <v>12</v>
      </c>
      <c r="J35" s="327">
        <v>10</v>
      </c>
      <c r="K35" s="327">
        <v>6</v>
      </c>
      <c r="L35" s="327">
        <v>6</v>
      </c>
      <c r="M35" s="327">
        <v>8</v>
      </c>
      <c r="N35" s="331">
        <v>-10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28"/>
    </row>
    <row r="36" spans="3:25" ht="15" customHeight="1">
      <c r="C36" s="327" t="s">
        <v>265</v>
      </c>
      <c r="D36" s="327">
        <v>2287</v>
      </c>
      <c r="E36" s="327">
        <v>6503</v>
      </c>
      <c r="F36" s="327">
        <v>2981</v>
      </c>
      <c r="G36" s="327">
        <v>3522</v>
      </c>
      <c r="H36" s="327">
        <v>2</v>
      </c>
      <c r="I36" s="327">
        <v>7</v>
      </c>
      <c r="J36" s="327">
        <v>8</v>
      </c>
      <c r="K36" s="327">
        <v>2</v>
      </c>
      <c r="L36" s="327">
        <v>16</v>
      </c>
      <c r="M36" s="327">
        <v>2</v>
      </c>
      <c r="N36" s="331">
        <v>-13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28"/>
    </row>
    <row r="37" spans="3:25" ht="15" customHeight="1">
      <c r="C37" s="327" t="s">
        <v>266</v>
      </c>
      <c r="D37" s="327">
        <v>1612</v>
      </c>
      <c r="E37" s="327">
        <v>5423</v>
      </c>
      <c r="F37" s="327">
        <v>2533</v>
      </c>
      <c r="G37" s="327">
        <v>2890</v>
      </c>
      <c r="H37" s="327">
        <v>3</v>
      </c>
      <c r="I37" s="327">
        <v>6</v>
      </c>
      <c r="J37" s="327">
        <v>3</v>
      </c>
      <c r="K37" s="327">
        <v>2</v>
      </c>
      <c r="L37" s="327">
        <v>4</v>
      </c>
      <c r="M37" s="327">
        <v>3</v>
      </c>
      <c r="N37" s="331">
        <v>-5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27" t="s">
        <v>267</v>
      </c>
      <c r="D38" s="327">
        <v>820</v>
      </c>
      <c r="E38" s="327">
        <v>3225</v>
      </c>
      <c r="F38" s="327">
        <v>1588</v>
      </c>
      <c r="G38" s="327">
        <v>1637</v>
      </c>
      <c r="H38" s="327">
        <v>5</v>
      </c>
      <c r="I38" s="327">
        <v>1</v>
      </c>
      <c r="J38" s="327">
        <v>5</v>
      </c>
      <c r="K38" s="327">
        <v>4</v>
      </c>
      <c r="L38" s="327">
        <v>5</v>
      </c>
      <c r="M38" s="327">
        <v>4</v>
      </c>
      <c r="N38" s="331">
        <v>4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28"/>
    </row>
    <row r="39" spans="3:25" ht="15" customHeight="1">
      <c r="C39" s="335" t="s">
        <v>268</v>
      </c>
      <c r="D39" s="337">
        <v>6279</v>
      </c>
      <c r="E39" s="338">
        <v>21373</v>
      </c>
      <c r="F39" s="335">
        <v>9982</v>
      </c>
      <c r="G39" s="335">
        <v>11391</v>
      </c>
      <c r="H39" s="335">
        <v>11</v>
      </c>
      <c r="I39" s="335">
        <v>28</v>
      </c>
      <c r="J39" s="335">
        <v>12</v>
      </c>
      <c r="K39" s="335">
        <v>17</v>
      </c>
      <c r="L39" s="335">
        <v>12</v>
      </c>
      <c r="M39" s="335">
        <v>11</v>
      </c>
      <c r="N39" s="336">
        <v>-11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28"/>
    </row>
    <row r="40" spans="3:25" ht="15" customHeight="1">
      <c r="C40" s="327" t="s">
        <v>269</v>
      </c>
      <c r="D40" s="332">
        <v>6279</v>
      </c>
      <c r="E40" s="339">
        <v>21373</v>
      </c>
      <c r="F40" s="327">
        <v>9982</v>
      </c>
      <c r="G40" s="327">
        <v>11391</v>
      </c>
      <c r="H40" s="327">
        <v>11</v>
      </c>
      <c r="I40" s="327">
        <v>28</v>
      </c>
      <c r="J40" s="327">
        <v>12</v>
      </c>
      <c r="K40" s="327">
        <v>17</v>
      </c>
      <c r="L40" s="327">
        <v>12</v>
      </c>
      <c r="M40" s="327">
        <v>11</v>
      </c>
      <c r="N40" s="331">
        <v>-11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28"/>
    </row>
    <row r="41" spans="3:25" ht="15" customHeight="1">
      <c r="C41" s="335" t="s">
        <v>270</v>
      </c>
      <c r="D41" s="337">
        <v>5810</v>
      </c>
      <c r="E41" s="338">
        <v>19266</v>
      </c>
      <c r="F41" s="335">
        <v>9190</v>
      </c>
      <c r="G41" s="335">
        <v>10076</v>
      </c>
      <c r="H41" s="335">
        <v>14</v>
      </c>
      <c r="I41" s="335">
        <v>27</v>
      </c>
      <c r="J41" s="335">
        <v>3</v>
      </c>
      <c r="K41" s="335">
        <v>14</v>
      </c>
      <c r="L41" s="335">
        <v>12</v>
      </c>
      <c r="M41" s="335">
        <v>14</v>
      </c>
      <c r="N41" s="336">
        <v>-22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28"/>
    </row>
    <row r="42" spans="3:25" ht="15" customHeight="1">
      <c r="C42" s="327" t="s">
        <v>271</v>
      </c>
      <c r="D42" s="332">
        <v>4943</v>
      </c>
      <c r="E42" s="339">
        <v>16446</v>
      </c>
      <c r="F42" s="327">
        <v>7838</v>
      </c>
      <c r="G42" s="327">
        <v>8608</v>
      </c>
      <c r="H42" s="327">
        <v>11</v>
      </c>
      <c r="I42" s="327">
        <v>22</v>
      </c>
      <c r="J42" s="327">
        <v>2</v>
      </c>
      <c r="K42" s="327">
        <v>13</v>
      </c>
      <c r="L42" s="327">
        <v>10</v>
      </c>
      <c r="M42" s="327">
        <v>12</v>
      </c>
      <c r="N42" s="331">
        <v>-18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28"/>
    </row>
    <row r="43" spans="3:25" ht="15" customHeight="1">
      <c r="C43" s="329" t="s">
        <v>272</v>
      </c>
      <c r="D43" s="330">
        <v>867</v>
      </c>
      <c r="E43" s="340">
        <v>2820</v>
      </c>
      <c r="F43" s="329">
        <v>1352</v>
      </c>
      <c r="G43" s="329">
        <v>1468</v>
      </c>
      <c r="H43" s="329">
        <v>3</v>
      </c>
      <c r="I43" s="329">
        <v>5</v>
      </c>
      <c r="J43" s="329">
        <v>1</v>
      </c>
      <c r="K43" s="329">
        <v>1</v>
      </c>
      <c r="L43" s="329">
        <v>2</v>
      </c>
      <c r="M43" s="329">
        <v>2</v>
      </c>
      <c r="N43" s="333">
        <v>-4</v>
      </c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341"/>
    </row>
    <row r="44" spans="1:25" ht="15" customHeight="1">
      <c r="A44" s="6"/>
      <c r="B44" s="6"/>
      <c r="C44" s="342"/>
      <c r="D44" s="342"/>
      <c r="E44" s="342"/>
      <c r="F44" s="342"/>
      <c r="G44" s="342"/>
      <c r="H44" s="342"/>
      <c r="I44" s="342"/>
      <c r="J44" s="342"/>
      <c r="K44" s="342"/>
      <c r="L44" s="343"/>
      <c r="M44" s="344"/>
      <c r="N44" s="34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341"/>
    </row>
    <row r="45" spans="2:25" ht="15" customHeight="1">
      <c r="B45" s="284"/>
      <c r="C45" s="345" t="s">
        <v>439</v>
      </c>
      <c r="D45" s="344"/>
      <c r="E45" s="344"/>
      <c r="F45" s="344"/>
      <c r="G45" s="344"/>
      <c r="H45" s="344"/>
      <c r="I45" s="344"/>
      <c r="J45" s="344"/>
      <c r="K45" s="344"/>
      <c r="L45" s="346"/>
      <c r="M45" s="344"/>
      <c r="N45" s="34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341"/>
    </row>
    <row r="46" spans="2:25" ht="15" customHeight="1">
      <c r="B46" s="284"/>
      <c r="C46" s="344" t="s">
        <v>273</v>
      </c>
      <c r="D46" s="344"/>
      <c r="E46" s="344"/>
      <c r="F46" s="344"/>
      <c r="G46" s="344"/>
      <c r="H46" s="344"/>
      <c r="I46" s="344"/>
      <c r="J46" s="344"/>
      <c r="K46" s="344"/>
      <c r="L46" s="346"/>
      <c r="M46" s="344"/>
      <c r="N46" s="34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341"/>
    </row>
    <row r="47" spans="1:26" ht="13.5" customHeight="1">
      <c r="A47" s="284"/>
      <c r="B47" s="284"/>
      <c r="C47" s="344"/>
      <c r="D47" s="344"/>
      <c r="E47" s="344"/>
      <c r="F47" s="344"/>
      <c r="G47" s="344"/>
      <c r="H47" s="344"/>
      <c r="I47" s="344"/>
      <c r="J47" s="344"/>
      <c r="K47" s="344"/>
      <c r="L47" s="346"/>
      <c r="M47" s="344"/>
      <c r="N47" s="34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341"/>
      <c r="Z47" s="130"/>
    </row>
    <row r="48" spans="1:25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341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341"/>
    </row>
    <row r="49" spans="1:25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341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341"/>
    </row>
    <row r="50" spans="1:25" ht="12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341"/>
      <c r="M50" s="284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8"/>
    </row>
    <row r="51" spans="1:25" ht="12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341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341"/>
    </row>
    <row r="52" spans="1:25" ht="12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341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341"/>
    </row>
    <row r="53" spans="1:25" ht="12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341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341"/>
    </row>
    <row r="54" spans="2:25" ht="12" customHeight="1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341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341"/>
    </row>
    <row r="55" spans="1:25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41"/>
      <c r="M55" s="284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8"/>
    </row>
    <row r="56" spans="1:25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341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341"/>
    </row>
    <row r="57" spans="1:25" ht="12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341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341"/>
    </row>
    <row r="58" spans="1:25" ht="12" customHeight="1">
      <c r="A58" s="284" t="s">
        <v>274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41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341"/>
    </row>
    <row r="59" spans="1:25" ht="12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341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341"/>
    </row>
    <row r="60" spans="1:25" ht="12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341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341"/>
    </row>
    <row r="61" spans="1:25" s="303" customFormat="1" ht="12" customHeight="1">
      <c r="A61" s="347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8"/>
      <c r="M61" s="347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341"/>
    </row>
    <row r="62" spans="1:25" ht="12" customHeight="1">
      <c r="A62" s="284" t="s">
        <v>275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341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341"/>
    </row>
    <row r="63" spans="1:25" ht="12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341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341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150" zoomScaleNormal="150" zoomScalePageLayoutView="0" workbookViewId="0" topLeftCell="A1">
      <selection activeCell="G3" sqref="G3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8" width="9.00390625" style="63" customWidth="1"/>
    <col min="9" max="9" width="9.25390625" style="63" bestFit="1" customWidth="1"/>
    <col min="10" max="16384" width="9.00390625" style="63" customWidth="1"/>
  </cols>
  <sheetData>
    <row r="1" spans="1:9" ht="40.5">
      <c r="A1" s="419"/>
      <c r="B1" s="423" t="s">
        <v>407</v>
      </c>
      <c r="C1" s="446" t="s">
        <v>424</v>
      </c>
      <c r="D1" s="424" t="s">
        <v>419</v>
      </c>
      <c r="E1" s="424" t="s">
        <v>420</v>
      </c>
      <c r="F1" s="424" t="s">
        <v>365</v>
      </c>
      <c r="G1" s="424" t="s">
        <v>421</v>
      </c>
      <c r="H1" s="424" t="s">
        <v>419</v>
      </c>
      <c r="I1" s="425" t="s">
        <v>420</v>
      </c>
    </row>
    <row r="2" spans="1:9" ht="13.5">
      <c r="A2" s="420" t="s">
        <v>40</v>
      </c>
      <c r="B2" s="531">
        <f>F2/1000</f>
        <v>1085.997</v>
      </c>
      <c r="C2" s="532">
        <f>G2/1000</f>
        <v>1075.058</v>
      </c>
      <c r="D2" s="532">
        <f>H2/1000</f>
        <v>390.136</v>
      </c>
      <c r="E2" s="532">
        <f>I2/1000</f>
        <v>391.082</v>
      </c>
      <c r="F2" s="427">
        <v>1085997</v>
      </c>
      <c r="G2" s="440">
        <v>1075058</v>
      </c>
      <c r="H2" s="427">
        <v>390136</v>
      </c>
      <c r="I2" s="443">
        <v>391082</v>
      </c>
    </row>
    <row r="3" spans="1:9" ht="13.5">
      <c r="A3" s="421" t="s">
        <v>41</v>
      </c>
      <c r="B3" s="533">
        <f>F3/1000</f>
        <v>1085.371</v>
      </c>
      <c r="C3" s="534">
        <f aca="true" t="shared" si="0" ref="C3:C13">G3/1000</f>
        <v>0</v>
      </c>
      <c r="D3" s="534">
        <f>H3/1000</f>
        <v>390.235</v>
      </c>
      <c r="E3" s="534"/>
      <c r="F3" s="430">
        <v>1085371</v>
      </c>
      <c r="G3" s="441"/>
      <c r="H3" s="430">
        <v>390235</v>
      </c>
      <c r="I3" s="444"/>
    </row>
    <row r="4" spans="1:9" ht="13.5">
      <c r="A4" s="421" t="s">
        <v>42</v>
      </c>
      <c r="B4" s="533">
        <f aca="true" t="shared" si="1" ref="B4:D5">F4/1000</f>
        <v>1084.534</v>
      </c>
      <c r="C4" s="534">
        <f t="shared" si="0"/>
        <v>0</v>
      </c>
      <c r="D4" s="534">
        <f t="shared" si="1"/>
        <v>390.204</v>
      </c>
      <c r="E4" s="534">
        <f aca="true" t="shared" si="2" ref="E4:E13">I4/1000</f>
        <v>0</v>
      </c>
      <c r="F4" s="430">
        <v>1084534</v>
      </c>
      <c r="G4" s="441"/>
      <c r="H4" s="430">
        <v>390204</v>
      </c>
      <c r="I4" s="444"/>
    </row>
    <row r="5" spans="1:9" ht="13.5">
      <c r="A5" s="421" t="s">
        <v>23</v>
      </c>
      <c r="B5" s="533">
        <f t="shared" si="1"/>
        <v>1083.761</v>
      </c>
      <c r="C5" s="534">
        <f t="shared" si="0"/>
        <v>0</v>
      </c>
      <c r="D5" s="534">
        <f t="shared" si="1"/>
        <v>390.155</v>
      </c>
      <c r="E5" s="534">
        <f t="shared" si="2"/>
        <v>0</v>
      </c>
      <c r="F5" s="430">
        <v>1083761</v>
      </c>
      <c r="G5" s="441"/>
      <c r="H5" s="430">
        <v>390155</v>
      </c>
      <c r="I5" s="444"/>
    </row>
    <row r="6" spans="1:9" ht="13.5">
      <c r="A6" s="421" t="s">
        <v>24</v>
      </c>
      <c r="B6" s="533">
        <f aca="true" t="shared" si="3" ref="B6:B13">F6/1000</f>
        <v>1082.849</v>
      </c>
      <c r="C6" s="534">
        <f t="shared" si="0"/>
        <v>0</v>
      </c>
      <c r="D6" s="534">
        <f aca="true" t="shared" si="4" ref="D6:D13">H6/1000</f>
        <v>390.16</v>
      </c>
      <c r="E6" s="534">
        <f t="shared" si="2"/>
        <v>0</v>
      </c>
      <c r="F6" s="430">
        <v>1082849</v>
      </c>
      <c r="G6" s="441"/>
      <c r="H6" s="430">
        <v>390160</v>
      </c>
      <c r="I6" s="444"/>
    </row>
    <row r="7" spans="1:9" ht="13.5">
      <c r="A7" s="421" t="s">
        <v>25</v>
      </c>
      <c r="B7" s="533">
        <f t="shared" si="3"/>
        <v>1081.912</v>
      </c>
      <c r="C7" s="534">
        <f>G7/1000</f>
        <v>0</v>
      </c>
      <c r="D7" s="534">
        <f>H7/1000</f>
        <v>390.023</v>
      </c>
      <c r="E7" s="534">
        <f t="shared" si="2"/>
        <v>0</v>
      </c>
      <c r="F7" s="430">
        <v>1081912</v>
      </c>
      <c r="G7" s="441"/>
      <c r="H7" s="430">
        <v>390023</v>
      </c>
      <c r="I7" s="444"/>
    </row>
    <row r="8" spans="1:9" ht="13.5">
      <c r="A8" s="421" t="s">
        <v>26</v>
      </c>
      <c r="B8" s="533">
        <f t="shared" si="3"/>
        <v>1078.55</v>
      </c>
      <c r="C8" s="534">
        <f>G8/1000</f>
        <v>0</v>
      </c>
      <c r="D8" s="534">
        <f t="shared" si="4"/>
        <v>389.594</v>
      </c>
      <c r="E8" s="534">
        <f t="shared" si="2"/>
        <v>0</v>
      </c>
      <c r="F8" s="430">
        <v>1078550</v>
      </c>
      <c r="G8" s="441"/>
      <c r="H8" s="430">
        <v>389594</v>
      </c>
      <c r="I8" s="444"/>
    </row>
    <row r="9" spans="1:9" ht="13.5">
      <c r="A9" s="421" t="s">
        <v>27</v>
      </c>
      <c r="B9" s="533">
        <f t="shared" si="3"/>
        <v>1077.851</v>
      </c>
      <c r="C9" s="534">
        <f t="shared" si="0"/>
        <v>0</v>
      </c>
      <c r="D9" s="534">
        <f t="shared" si="4"/>
        <v>390.653</v>
      </c>
      <c r="E9" s="534">
        <f t="shared" si="2"/>
        <v>0</v>
      </c>
      <c r="F9" s="430">
        <v>1077851</v>
      </c>
      <c r="G9" s="441"/>
      <c r="H9" s="430">
        <v>390653</v>
      </c>
      <c r="I9" s="444"/>
    </row>
    <row r="10" spans="1:9" ht="13.5">
      <c r="A10" s="421" t="s">
        <v>28</v>
      </c>
      <c r="B10" s="533">
        <f t="shared" si="3"/>
        <v>1077.304</v>
      </c>
      <c r="C10" s="534">
        <f t="shared" si="0"/>
        <v>0</v>
      </c>
      <c r="D10" s="534">
        <f t="shared" si="4"/>
        <v>390.89</v>
      </c>
      <c r="E10" s="534">
        <f t="shared" si="2"/>
        <v>0</v>
      </c>
      <c r="F10" s="430">
        <v>1077304</v>
      </c>
      <c r="G10" s="441"/>
      <c r="H10" s="430">
        <v>390890</v>
      </c>
      <c r="I10" s="444"/>
    </row>
    <row r="11" spans="1:9" ht="13.5">
      <c r="A11" s="421" t="s">
        <v>29</v>
      </c>
      <c r="B11" s="533">
        <f t="shared" si="3"/>
        <v>1076.72</v>
      </c>
      <c r="C11" s="534">
        <f t="shared" si="0"/>
        <v>0</v>
      </c>
      <c r="D11" s="534">
        <f t="shared" si="4"/>
        <v>390.965</v>
      </c>
      <c r="E11" s="534">
        <f t="shared" si="2"/>
        <v>0</v>
      </c>
      <c r="F11" s="430">
        <v>1076720</v>
      </c>
      <c r="G11" s="441"/>
      <c r="H11" s="430">
        <v>390965</v>
      </c>
      <c r="I11" s="444"/>
    </row>
    <row r="12" spans="1:9" ht="13.5">
      <c r="A12" s="421" t="s">
        <v>30</v>
      </c>
      <c r="B12" s="533">
        <f t="shared" si="3"/>
        <v>1076.207</v>
      </c>
      <c r="C12" s="534">
        <f t="shared" si="0"/>
        <v>0</v>
      </c>
      <c r="D12" s="534">
        <f t="shared" si="4"/>
        <v>390.993</v>
      </c>
      <c r="E12" s="534">
        <f t="shared" si="2"/>
        <v>0</v>
      </c>
      <c r="F12" s="430">
        <v>1076207</v>
      </c>
      <c r="G12" s="441"/>
      <c r="H12" s="430">
        <v>390993</v>
      </c>
      <c r="I12" s="444"/>
    </row>
    <row r="13" spans="1:9" ht="13.5">
      <c r="A13" s="422" t="s">
        <v>31</v>
      </c>
      <c r="B13" s="535">
        <f t="shared" si="3"/>
        <v>1075.764</v>
      </c>
      <c r="C13" s="536">
        <f t="shared" si="0"/>
        <v>0</v>
      </c>
      <c r="D13" s="536">
        <f t="shared" si="4"/>
        <v>391.067</v>
      </c>
      <c r="E13" s="536">
        <f t="shared" si="2"/>
        <v>0</v>
      </c>
      <c r="F13" s="433">
        <v>1075764</v>
      </c>
      <c r="G13" s="442"/>
      <c r="H13" s="433">
        <v>391067</v>
      </c>
      <c r="I13" s="445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2011-10-16T23:51:15Z</cp:lastPrinted>
  <dcterms:created xsi:type="dcterms:W3CDTF">1999-11-22T06:59:10Z</dcterms:created>
  <dcterms:modified xsi:type="dcterms:W3CDTF">2014-11-19T04:27:46Z</dcterms:modified>
  <cp:category/>
  <cp:version/>
  <cp:contentType/>
  <cp:contentStatus/>
</cp:coreProperties>
</file>