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'2面'!$A$1:$L$60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<sst xmlns="http://schemas.openxmlformats.org/spreadsheetml/2006/main" count="816" uniqueCount="443">
  <si>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</si>
  <si>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</si>
  <si>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</si>
  <si>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</si>
  <si>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</si>
  <si>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</si>
  <si>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</si>
  <si>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</si>
  <si>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</si>
  <si>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</si>
  <si>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</si>
  <si>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</si>
  <si>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</si>
  <si>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</si>
  <si>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</si>
  <si>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</si>
  <si>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</si>
  <si>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</si>
  <si>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</si>
  <si>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</si>
  <si>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</si>
  <si>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</si>
  <si>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</si>
  <si>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</si>
  <si>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</si>
  <si>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</si>
  <si>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</si>
  <si>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</si>
  <si>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</si>
  <si>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</si>
  <si>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</si>
  <si>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</si>
  <si>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</si>
  <si>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</si>
  <si>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</si>
  <si>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</si>
  <si>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</si>
  <si>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</si>
  <si>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</si>
  <si>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</si>
  <si>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</si>
  <si>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</si>
  <si>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</si>
  <si>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</si>
  <si>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</si>
  <si>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</si>
  <si>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</si>
  <si>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</si>
  <si>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</si>
  <si>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</si>
  <si>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</si>
  <si>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</si>
  <si>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</si>
  <si>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</si>
  <si>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</si>
  <si>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</si>
  <si>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</si>
  <si>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</si>
  <si>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</si>
  <si>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</si>
  <si>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</si>
  <si>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</si>
  <si>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</si>
  <si>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</si>
  <si>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</si>
  <si>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</si>
  <si>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</si>
  <si>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</si>
  <si>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</si>
  <si>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</si>
  <si>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</si>
  <si>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</si>
  <si>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</si>
  <si>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</si>
  <si>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</si>
  <si>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</si>
  <si>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</si>
  <si>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</si>
  <si>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</si>
  <si>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</si>
  <si>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</si>
  <si>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</si>
  <si>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</si>
  <si>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</si>
  <si>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</si>
  <si>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</si>
  <si>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</si>
  <si>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</si>
  <si>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</si>
  <si>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</si>
  <si>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</si>
  <si>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</si>
  <si>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</si>
  <si>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</si>
  <si>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</si>
  <si>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</si>
  <si>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</si>
  <si>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</si>
  <si>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</si>
  <si>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</si>
  <si>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</si>
  <si>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</si>
  <si>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</si>
  <si>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</si>
  <si>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</si>
  <si>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</si>
  <si>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</si>
  <si>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</si>
  <si>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</si>
  <si>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</si>
  <si>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</si>
  <si>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</si>
  <si>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</si>
  <si>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</si>
  <si>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</si>
  <si>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</si>
  <si>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</si>
  <si>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</si>
  <si>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</si>
  <si>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</si>
  <si>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</si>
  <si>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</si>
  <si>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</si>
  <si>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</si>
  <si>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</si>
  <si>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</si>
  <si>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</si>
  <si>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</si>
  <si>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</si>
  <si>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</si>
  <si>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</si>
  <si>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</si>
  <si>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</si>
  <si>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</si>
  <si>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</si>
  <si>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</si>
  <si>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</si>
  <si>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</si>
  <si>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</si>
  <si>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</si>
  <si>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</si>
  <si>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</si>
  <si>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</si>
  <si>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</si>
  <si>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</si>
  <si>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</si>
  <si>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</si>
  <si>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</si>
  <si>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</si>
  <si>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</si>
  <si>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</si>
  <si>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</si>
  <si>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</si>
  <si>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</si>
  <si>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</si>
  <si>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</si>
  <si>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</si>
  <si>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</si>
  <si>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</si>
  <si>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</si>
  <si>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</si>
  <si>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</si>
  <si>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</si>
  <si>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</si>
  <si>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</si>
  <si>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</si>
  <si>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</si>
  <si>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</si>
  <si>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</si>
  <si>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</si>
  <si>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</si>
  <si>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</si>
  <si>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</si>
  <si>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</si>
  <si>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</si>
  <si>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</si>
  <si>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</si>
  <si>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</si>
  <si>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</si>
  <si>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</si>
  <si>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</si>
  <si>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</si>
  <si>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</si>
  <si>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</si>
  <si>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</si>
  <si>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</si>
  <si>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</si>
  <si>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</si>
  <si>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</si>
  <si>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</si>
  <si>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</si>
  <si>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</si>
  <si>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</si>
  <si>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</si>
  <si>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</si>
  <si>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</si>
  <si>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</si>
  <si>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</si>
  <si>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</si>
  <si>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</si>
  <si>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</si>
  <si>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</si>
  <si>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</si>
  <si>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</si>
  <si>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</si>
  <si>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</si>
  <si>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</si>
  <si>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</si>
  <si>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</si>
  <si>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</si>
  <si>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</si>
  <si>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</si>
  <si>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</si>
  <si>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</si>
  <si>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</si>
  <si>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</si>
  <si>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</si>
  <si>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</si>
  <si>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</si>
  <si>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</si>
  <si>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</si>
  <si>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</si>
  <si>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</si>
  <si>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</si>
  <si>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</si>
  <si>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</si>
  <si>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</si>
  <si>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</si>
  <si>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</si>
  <si>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</si>
  <si>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</si>
  <si>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</si>
  <si>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</si>
  <si>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</si>
  <si>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</si>
  <si>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</si>
  <si>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</si>
  <si>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</si>
  <si>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</si>
  <si>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</si>
  <si>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</si>
  <si>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</si>
  <si>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</si>
  <si>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</si>
  <si>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</si>
  <si>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</si>
  <si>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</si>
  <si>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</si>
  <si>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</si>
  <si>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</si>
  <si>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</si>
  <si>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</si>
  <si>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</si>
  <si>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</si>
  <si>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</si>
  <si>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</si>
  <si>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</si>
  <si>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</si>
  <si>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</si>
  <si>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</si>
  <si>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</si>
  <si>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</si>
  <si>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</si>
  <si>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</si>
  <si>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</si>
  <si>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</si>
  <si>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</si>
  <si>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</si>
  <si>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</si>
  <si>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</si>
  <si>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</si>
  <si>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</si>
  <si>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</si>
  <si>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</si>
  <si>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</si>
  <si>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</si>
  <si>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</si>
  <si>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</si>
  <si>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</si>
  <si>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</si>
  <si>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</si>
  <si>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</si>
  <si>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</si>
  <si>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</si>
  <si>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</si>
  <si>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</si>
  <si>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</si>
  <si>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</si>
  <si>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</si>
  <si>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</si>
  <si>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</si>
  <si>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</si>
  <si>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</si>
  <si>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</si>
  <si>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</si>
  <si>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</si>
  <si>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</si>
  <si>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</si>
  <si>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</si>
  <si>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</si>
  <si>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</si>
  <si>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</si>
  <si>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</si>
  <si>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</si>
  <si>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</si>
  <si>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</si>
  <si>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</si>
  <si>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</si>
  <si>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</si>
  <si>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</si>
  <si>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</si>
  <si>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</si>
  <si>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</si>
  <si>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</si>
  <si>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</si>
  <si>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</si>
  <si>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</si>
  <si>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</si>
  <si>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</si>
  <si>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</si>
  <si>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</si>
  <si>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</si>
  <si>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</si>
  <si>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</si>
  <si>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</si>
  <si>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</si>
  <si>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</si>
  <si>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</si>
  <si>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</si>
  <si>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</si>
  <si>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</si>
  <si>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</si>
  <si>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</si>
  <si>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</si>
  <si>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</si>
  <si>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</si>
  <si>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</si>
  <si>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</si>
  <si>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</si>
  <si>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</si>
  <si>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</si>
  <si>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</si>
  <si>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</si>
  <si>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</si>
  <si>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</si>
  <si>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</si>
  <si>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</si>
  <si>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</si>
  <si>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</si>
  <si>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</si>
  <si>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</si>
  <si>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</si>
  <si>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</si>
  <si>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</si>
  <si>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</si>
  <si>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</si>
  <si>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</si>
  <si>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</si>
  <si>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</si>
  <si>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</si>
  <si>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</si>
  <si>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</si>
  <si>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</si>
  <si>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</si>
  <si>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</si>
  <si>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</si>
  <si>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</si>
  <si>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</si>
  <si>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</si>
  <si>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</si>
  <si>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</si>
  <si>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</si>
  <si>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</si>
  <si>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</si>
  <si>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</si>
  <si>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</si>
  <si>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</si>
  <si>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</si>
  <si>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</si>
  <si>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</si>
  <si>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</si>
  <si>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</si>
  <si>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</si>
  <si>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</si>
  <si>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</si>
  <si>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</si>
  <si>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</si>
  <si>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</si>
  <si>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</si>
  <si>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</si>
  <si>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</si>
  <si>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</si>
  <si>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</si>
  <si>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</si>
  <si>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</si>
  <si>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</si>
  <si>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</si>
  <si>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</si>
  <si>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</si>
  <si>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</si>
  <si>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</si>
  <si>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湯沢市</t>
  </si>
  <si>
    <t>大館市</t>
  </si>
  <si>
    <t>大潟村</t>
  </si>
  <si>
    <t>潟上市</t>
  </si>
  <si>
    <t>9.1</t>
  </si>
  <si>
    <t>10.1</t>
  </si>
  <si>
    <t>Ｈ２１．１２月</t>
  </si>
  <si>
    <t>１１月</t>
  </si>
  <si>
    <t>１１月</t>
  </si>
  <si>
    <t>湯沢市</t>
  </si>
  <si>
    <t>鹿角市</t>
  </si>
  <si>
    <t>【要約表】</t>
  </si>
  <si>
    <t>12.1</t>
  </si>
  <si>
    <t>H23. 1.1</t>
  </si>
  <si>
    <t>１２月</t>
  </si>
  <si>
    <t>22/10～22/12</t>
  </si>
  <si>
    <t>７．平成２２年１２月の人口動態状況</t>
  </si>
  <si>
    <t>平成 ２３年</t>
  </si>
  <si>
    <t>１月</t>
  </si>
  <si>
    <t>平成23年1月1日</t>
  </si>
  <si>
    <t>１２月</t>
  </si>
  <si>
    <t>H23人口(H22.10～H23.1)</t>
  </si>
  <si>
    <t>八郎潟町</t>
  </si>
  <si>
    <t>男鹿市</t>
  </si>
  <si>
    <t>秋田市、八郎潟町、にかほ市、大潟村</t>
  </si>
  <si>
    <t>湯沢市、横手市、男鹿市等</t>
  </si>
  <si>
    <t>減少した。</t>
  </si>
  <si>
    <t>人の減少</t>
  </si>
  <si>
    <t>の減少となる。</t>
  </si>
  <si>
    <t>世帯減少した。</t>
  </si>
  <si>
    <t>22/10～22/12</t>
  </si>
  <si>
    <t>７．平成２２年１２月の人口動態状況</t>
  </si>
  <si>
    <t>　を加減して作表したものである。　</t>
  </si>
  <si>
    <t>●算出に使用されている表は、平成１７年国勢調査確定値の人口と世帯数を基礎として、これに毎月の住民基本台帳等の登録増減数</t>
  </si>
  <si>
    <t>H22(世帯)</t>
  </si>
  <si>
    <t>H23(世帯)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</si>
  <si>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</si>
  <si>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</si>
  <si>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</si>
  <si>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</si>
  <si>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</si>
  <si>
    <t>国勢調査確定値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</si>
</sst>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38" fontId="23" fillId="0" borderId="31" xfId="49" applyFont="1" applyBorder="1" applyAlignment="1">
      <alignment/>
    </xf>
    <xf numFmtId="49" fontId="23" fillId="0" borderId="32" xfId="49" applyNumberFormat="1" applyFont="1" applyBorder="1" applyAlignment="1">
      <alignment horizontal="center"/>
    </xf>
    <xf numFmtId="38" fontId="23" fillId="0" borderId="33" xfId="49" applyFont="1" applyBorder="1" applyAlignment="1">
      <alignment/>
    </xf>
    <xf numFmtId="38" fontId="23" fillId="0" borderId="32" xfId="49" applyFont="1" applyBorder="1" applyAlignment="1">
      <alignment/>
    </xf>
    <xf numFmtId="38" fontId="23" fillId="0" borderId="32" xfId="0" applyNumberFormat="1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5" xfId="49" applyFont="1" applyBorder="1" applyAlignment="1">
      <alignment/>
    </xf>
    <xf numFmtId="49" fontId="23" fillId="0" borderId="36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6" xfId="49" applyFont="1" applyBorder="1" applyAlignment="1">
      <alignment/>
    </xf>
    <xf numFmtId="38" fontId="23" fillId="0" borderId="36" xfId="0" applyNumberFormat="1" applyFont="1" applyBorder="1" applyAlignment="1">
      <alignment/>
    </xf>
    <xf numFmtId="0" fontId="23" fillId="0" borderId="36" xfId="0" applyFont="1" applyBorder="1" applyAlignment="1">
      <alignment/>
    </xf>
    <xf numFmtId="38" fontId="23" fillId="0" borderId="38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9" xfId="49" applyFont="1" applyBorder="1" applyAlignment="1">
      <alignment/>
    </xf>
    <xf numFmtId="38" fontId="23" fillId="0" borderId="30" xfId="49" applyFont="1" applyBorder="1" applyAlignment="1">
      <alignment/>
    </xf>
    <xf numFmtId="38" fontId="23" fillId="0" borderId="34" xfId="0" applyNumberFormat="1" applyFont="1" applyBorder="1" applyAlignment="1">
      <alignment/>
    </xf>
    <xf numFmtId="38" fontId="23" fillId="0" borderId="34" xfId="49" applyFont="1" applyBorder="1" applyAlignment="1">
      <alignment/>
    </xf>
    <xf numFmtId="49" fontId="23" fillId="33" borderId="36" xfId="49" applyNumberFormat="1" applyFont="1" applyFill="1" applyBorder="1" applyAlignment="1">
      <alignment horizontal="center"/>
    </xf>
    <xf numFmtId="38" fontId="23" fillId="33" borderId="37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8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4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6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6" xfId="0" applyNumberFormat="1" applyFont="1" applyBorder="1" applyAlignment="1">
      <alignment/>
    </xf>
    <xf numFmtId="37" fontId="30" fillId="33" borderId="30" xfId="62" applyNumberFormat="1" applyFont="1" applyFill="1" applyBorder="1" applyAlignment="1" applyProtection="1">
      <alignment horizontal="distributed"/>
      <protection/>
    </xf>
    <xf numFmtId="37" fontId="30" fillId="33" borderId="30" xfId="62" applyNumberFormat="1" applyFont="1" applyFill="1" applyBorder="1" applyProtection="1">
      <alignment/>
      <protection/>
    </xf>
    <xf numFmtId="37" fontId="37" fillId="33" borderId="30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0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22" xfId="0" applyNumberFormat="1" applyFont="1" applyBorder="1" applyAlignment="1">
      <alignment horizontal="right"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0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2" xfId="0" applyNumberFormat="1" applyBorder="1" applyAlignment="1">
      <alignment horizontal="right"/>
    </xf>
    <xf numFmtId="56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2" xfId="0" applyNumberFormat="1" applyBorder="1" applyAlignment="1">
      <alignment horizontal="right"/>
    </xf>
    <xf numFmtId="189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0" borderId="64" xfId="0" applyNumberFormat="1" applyBorder="1" applyAlignment="1">
      <alignment wrapText="1"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7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0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6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6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6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6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6" xfId="61" applyNumberFormat="1" applyFont="1" applyBorder="1" applyAlignment="1" applyProtection="1">
      <alignment horizontal="center"/>
      <protection/>
    </xf>
    <xf numFmtId="37" fontId="33" fillId="0" borderId="36" xfId="61" applyNumberFormat="1" applyFont="1" applyBorder="1" applyProtection="1">
      <alignment/>
      <protection/>
    </xf>
    <xf numFmtId="0" fontId="47" fillId="0" borderId="22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2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/>
    </xf>
    <xf numFmtId="38" fontId="23" fillId="0" borderId="30" xfId="49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3" fillId="0" borderId="34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3" xfId="49" applyFont="1" applyBorder="1" applyAlignment="1">
      <alignment horizontal="center" vertical="center"/>
    </xf>
    <xf numFmtId="38" fontId="23" fillId="0" borderId="87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183" fontId="27" fillId="0" borderId="89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3" xfId="49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87" xfId="0" applyBorder="1" applyAlignment="1">
      <alignment/>
    </xf>
    <xf numFmtId="0" fontId="0" fillId="0" borderId="37" xfId="0" applyBorder="1" applyAlignment="1">
      <alignment/>
    </xf>
    <xf numFmtId="183" fontId="23" fillId="0" borderId="34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3" xfId="49" applyNumberFormat="1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183" fontId="23" fillId="0" borderId="30" xfId="49" applyNumberFormat="1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38" fontId="23" fillId="33" borderId="91" xfId="49" applyFont="1" applyFill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38" fontId="23" fillId="33" borderId="93" xfId="49" applyFont="1" applyFill="1" applyBorder="1" applyAlignment="1">
      <alignment horizontal="center" vertical="center"/>
    </xf>
    <xf numFmtId="183" fontId="27" fillId="0" borderId="94" xfId="49" applyNumberFormat="1" applyFont="1" applyBorder="1" applyAlignment="1">
      <alignment horizontal="center" vertical="center"/>
    </xf>
    <xf numFmtId="183" fontId="27" fillId="0" borderId="87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38" fontId="23" fillId="0" borderId="95" xfId="49" applyFont="1" applyBorder="1" applyAlignment="1">
      <alignment horizontal="center" vertical="center"/>
    </xf>
    <xf numFmtId="183" fontId="27" fillId="0" borderId="96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183" fontId="23" fillId="0" borderId="87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38" fontId="23" fillId="33" borderId="30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4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3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87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183" fontId="27" fillId="0" borderId="97" xfId="49" applyNumberFormat="1" applyFont="1" applyBorder="1" applyAlignment="1">
      <alignment horizontal="center" vertical="center"/>
    </xf>
    <xf numFmtId="183" fontId="27" fillId="0" borderId="39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2741900"/>
        <c:axId val="335050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0154582"/>
        <c:axId val="2955783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0509"/>
        <c:crossesAt val="0"/>
        <c:auto val="0"/>
        <c:lblOffset val="100"/>
        <c:tickLblSkip val="11"/>
        <c:noMultiLvlLbl val="0"/>
      </c:catAx>
      <c:valAx>
        <c:axId val="3350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41900"/>
        <c:crossesAt val="1"/>
        <c:crossBetween val="between"/>
        <c:dispUnits/>
      </c:valAx>
      <c:catAx>
        <c:axId val="30154582"/>
        <c:scaling>
          <c:orientation val="minMax"/>
        </c:scaling>
        <c:axPos val="b"/>
        <c:delete val="1"/>
        <c:majorTickMark val="out"/>
        <c:minorTickMark val="none"/>
        <c:tickLblPos val="nextTo"/>
        <c:crossAx val="2955783"/>
        <c:crosses val="autoZero"/>
        <c:auto val="0"/>
        <c:lblOffset val="100"/>
        <c:tickLblSkip val="1"/>
        <c:noMultiLvlLbl val="0"/>
      </c:catAx>
      <c:valAx>
        <c:axId val="295578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5458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02048"/>
        <c:axId val="38091841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7282250"/>
        <c:axId val="6554025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91841"/>
        <c:crossesAt val="1070"/>
        <c:auto val="0"/>
        <c:lblOffset val="100"/>
        <c:tickLblSkip val="1"/>
        <c:noMultiLvlLbl val="0"/>
      </c:catAx>
      <c:valAx>
        <c:axId val="38091841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At val="1"/>
        <c:crossBetween val="between"/>
        <c:dispUnits/>
      </c:valAx>
      <c:catAx>
        <c:axId val="7282250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0251"/>
        <c:crossesAt val="391"/>
        <c:auto val="0"/>
        <c:lblOffset val="100"/>
        <c:tickLblSkip val="1"/>
        <c:noMultiLvlLbl val="0"/>
      </c:catAx>
      <c:valAx>
        <c:axId val="65540251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世帯（単位：千世帯）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9975"/>
          <c:w val="0.90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-815</c:v>
                </c:pt>
                <c:pt idx="1">
                  <c:v>-632</c:v>
                </c:pt>
                <c:pt idx="2">
                  <c:v>-710</c:v>
                </c:pt>
                <c:pt idx="3">
                  <c:v>-592</c:v>
                </c:pt>
                <c:pt idx="4">
                  <c:v>-668</c:v>
                </c:pt>
                <c:pt idx="5">
                  <c:v>-459</c:v>
                </c:pt>
                <c:pt idx="6">
                  <c:v>-422</c:v>
                </c:pt>
                <c:pt idx="7">
                  <c:v>-583</c:v>
                </c:pt>
                <c:pt idx="8">
                  <c:v>-561</c:v>
                </c:pt>
                <c:pt idx="9">
                  <c:v>-631</c:v>
                </c:pt>
                <c:pt idx="10">
                  <c:v>-758</c:v>
                </c:pt>
                <c:pt idx="11">
                  <c:v>-732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-84</c:v>
                </c:pt>
                <c:pt idx="1">
                  <c:v>-260</c:v>
                </c:pt>
                <c:pt idx="2">
                  <c:v>-3460</c:v>
                </c:pt>
                <c:pt idx="3">
                  <c:v>336</c:v>
                </c:pt>
                <c:pt idx="4">
                  <c:v>5</c:v>
                </c:pt>
                <c:pt idx="5">
                  <c:v>-53</c:v>
                </c:pt>
                <c:pt idx="6">
                  <c:v>-28</c:v>
                </c:pt>
                <c:pt idx="7">
                  <c:v>-43</c:v>
                </c:pt>
                <c:pt idx="8">
                  <c:v>-76</c:v>
                </c:pt>
                <c:pt idx="9">
                  <c:v>5</c:v>
                </c:pt>
                <c:pt idx="10">
                  <c:v>-79</c:v>
                </c:pt>
                <c:pt idx="11">
                  <c:v>-41</c:v>
                </c:pt>
              </c:numCache>
            </c:numRef>
          </c:val>
        </c:ser>
        <c:axId val="52991348"/>
        <c:axId val="716008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-899</c:v>
                </c:pt>
                <c:pt idx="1">
                  <c:v>-892</c:v>
                </c:pt>
                <c:pt idx="2">
                  <c:v>-4170</c:v>
                </c:pt>
                <c:pt idx="3">
                  <c:v>-256</c:v>
                </c:pt>
                <c:pt idx="4">
                  <c:v>-663</c:v>
                </c:pt>
                <c:pt idx="5">
                  <c:v>-512</c:v>
                </c:pt>
                <c:pt idx="6">
                  <c:v>-450</c:v>
                </c:pt>
                <c:pt idx="7">
                  <c:v>-626</c:v>
                </c:pt>
                <c:pt idx="8">
                  <c:v>-637</c:v>
                </c:pt>
                <c:pt idx="9">
                  <c:v>-626</c:v>
                </c:pt>
                <c:pt idx="10">
                  <c:v>-837</c:v>
                </c:pt>
                <c:pt idx="11">
                  <c:v>-773</c:v>
                </c:pt>
              </c:numCache>
            </c:numRef>
          </c:val>
          <c:smooth val="0"/>
        </c:ser>
        <c:axId val="64440766"/>
        <c:axId val="43095983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60085"/>
        <c:crossesAt val="0"/>
        <c:auto val="0"/>
        <c:lblOffset val="100"/>
        <c:tickLblSkip val="1"/>
        <c:noMultiLvlLbl val="0"/>
      </c:catAx>
      <c:valAx>
        <c:axId val="716008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1348"/>
        <c:crossesAt val="1"/>
        <c:crossBetween val="between"/>
        <c:dispUnits/>
        <c:majorUnit val="500"/>
      </c:valAx>
      <c:catAx>
        <c:axId val="64440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5983"/>
        <c:crossesAt val="0"/>
        <c:auto val="0"/>
        <c:lblOffset val="100"/>
        <c:tickLblSkip val="1"/>
        <c:noMultiLvlLbl val="0"/>
      </c:catAx>
      <c:valAx>
        <c:axId val="4309598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76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  <c:w val="0.4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"/>
          <c:w val="0.920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52319528"/>
        <c:axId val="1113705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10023346"/>
        <c:axId val="23101251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705"/>
        <c:crossesAt val="1070"/>
        <c:auto val="0"/>
        <c:lblOffset val="100"/>
        <c:tickLblSkip val="1"/>
        <c:noMultiLvlLbl val="0"/>
      </c:catAx>
      <c:valAx>
        <c:axId val="1113705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At val="1"/>
        <c:crossBetween val="between"/>
        <c:dispUnits/>
      </c:valAx>
      <c:catAx>
        <c:axId val="10023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1251"/>
        <c:crossesAt val="391"/>
        <c:auto val="0"/>
        <c:lblOffset val="100"/>
        <c:tickLblSkip val="1"/>
        <c:noMultiLvlLbl val="0"/>
      </c:catAx>
      <c:valAx>
        <c:axId val="23101251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2334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475"/>
          <c:w val="0.800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6584668"/>
        <c:axId val="59262013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63596070"/>
        <c:axId val="35493719"/>
      </c:lineChart>
      <c:catAx>
        <c:axId val="6584668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62013"/>
        <c:crossesAt val="0"/>
        <c:auto val="0"/>
        <c:lblOffset val="100"/>
        <c:tickLblSkip val="1"/>
        <c:noMultiLvlLbl val="0"/>
      </c:catAx>
      <c:valAx>
        <c:axId val="5926201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668"/>
        <c:crossesAt val="1"/>
        <c:crossBetween val="between"/>
        <c:dispUnits/>
        <c:majorUnit val="500"/>
      </c:valAx>
      <c:catAx>
        <c:axId val="63596070"/>
        <c:scaling>
          <c:orientation val="minMax"/>
        </c:scaling>
        <c:axPos val="b"/>
        <c:delete val="1"/>
        <c:majorTickMark val="out"/>
        <c:minorTickMark val="none"/>
        <c:tickLblPos val="nextTo"/>
        <c:crossAx val="35493719"/>
        <c:crossesAt val="0"/>
        <c:auto val="0"/>
        <c:lblOffset val="100"/>
        <c:tickLblSkip val="1"/>
        <c:noMultiLvlLbl val="0"/>
      </c:catAx>
      <c:valAx>
        <c:axId val="35493719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607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5"/>
          <c:y val="0.03025"/>
          <c:w val="0.42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0.03125</cdr:y>
    </cdr:from>
    <cdr:to>
      <cdr:x>0.8485</cdr:x>
      <cdr:y>0.088</cdr:y>
    </cdr:to>
    <cdr:sp>
      <cdr:nvSpPr>
        <cdr:cNvPr id="1" name="Text Box 6145"/>
        <cdr:cNvSpPr txBox="1">
          <a:spLocks noChangeArrowheads="1"/>
        </cdr:cNvSpPr>
      </cdr:nvSpPr>
      <cdr:spPr>
        <a:xfrm>
          <a:off x="406717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H22.12)
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グラフ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</cdr:y>
    </cdr:from>
    <cdr:to>
      <cdr:x>0.85525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H22.12)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  <c r="DB1" s="530"/>
      <c r="DC1" s="530"/>
      <c r="DD1" s="530"/>
      <c r="DE1" s="530"/>
      <c r="DF1" s="530"/>
      <c r="DG1" s="530"/>
      <c r="DH1" s="530"/>
      <c r="DI1" s="530"/>
      <c r="DJ1" s="530"/>
      <c r="DK1" s="530"/>
      <c r="DL1" s="530"/>
      <c r="DM1" s="530"/>
      <c r="DN1" s="530"/>
      <c r="DO1" s="530"/>
      <c r="DP1" s="530"/>
      <c r="DQ1" s="530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530"/>
      <c r="EF1" s="530"/>
      <c r="EG1" s="530"/>
      <c r="EH1" s="530"/>
      <c r="EI1" s="530"/>
      <c r="EJ1" s="530"/>
      <c r="EK1" s="530"/>
      <c r="EL1" s="530"/>
      <c r="EM1" s="530"/>
      <c r="EN1" s="530"/>
      <c r="EO1" s="530"/>
      <c r="EP1" s="530"/>
      <c r="EQ1" s="530"/>
      <c r="ER1" s="530"/>
      <c r="ES1" s="530"/>
      <c r="ET1" s="530"/>
      <c r="EU1" s="530"/>
      <c r="EV1" s="530"/>
      <c r="EW1" s="530"/>
      <c r="EX1" s="530"/>
      <c r="EY1" s="530"/>
      <c r="EZ1" s="530"/>
      <c r="FA1" s="530"/>
    </row>
    <row r="2" spans="1:157" s="98" customFormat="1" ht="25.5">
      <c r="A2" s="558" t="s">
        <v>354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  <c r="DK2" s="559"/>
      <c r="DL2" s="559"/>
      <c r="DM2" s="559"/>
      <c r="DN2" s="559"/>
      <c r="DO2" s="559"/>
      <c r="DP2" s="559"/>
      <c r="DQ2" s="559"/>
      <c r="DR2" s="559"/>
      <c r="DS2" s="559"/>
      <c r="DT2" s="559"/>
      <c r="DU2" s="559"/>
      <c r="DV2" s="559"/>
      <c r="DW2" s="559"/>
      <c r="DX2" s="559"/>
      <c r="DY2" s="559"/>
      <c r="DZ2" s="559"/>
      <c r="EA2" s="559"/>
      <c r="EB2" s="559"/>
      <c r="EC2" s="559"/>
      <c r="ED2" s="559"/>
      <c r="EE2" s="559"/>
      <c r="EF2" s="559"/>
      <c r="EG2" s="559"/>
      <c r="EH2" s="559"/>
      <c r="EI2" s="559"/>
      <c r="EJ2" s="559"/>
      <c r="EK2" s="559"/>
      <c r="EL2" s="559"/>
      <c r="EM2" s="559"/>
      <c r="EN2" s="559"/>
      <c r="EO2" s="559"/>
      <c r="EP2" s="559"/>
      <c r="EQ2" s="559"/>
      <c r="ER2" s="559"/>
      <c r="ES2" s="559"/>
      <c r="ET2" s="559"/>
      <c r="EU2" s="559"/>
      <c r="EV2" s="559"/>
      <c r="EW2" s="559"/>
      <c r="EX2" s="559"/>
      <c r="EY2" s="559"/>
      <c r="EZ2" s="559"/>
      <c r="FA2" s="559"/>
    </row>
    <row r="3" s="98" customFormat="1" ht="18" customHeight="1">
      <c r="EE3" s="453"/>
    </row>
    <row r="4" spans="6:139" s="453" customFormat="1" ht="17.25">
      <c r="F4" s="349"/>
      <c r="CH4" s="453" t="s">
        <v>418</v>
      </c>
      <c r="DD4" s="557" t="s">
        <v>419</v>
      </c>
      <c r="DE4" s="552"/>
      <c r="DF4" s="552"/>
      <c r="DG4" s="552"/>
      <c r="DH4" s="552"/>
      <c r="DI4" s="552"/>
      <c r="DJ4" s="552"/>
      <c r="DK4" s="552"/>
      <c r="DL4" s="552"/>
      <c r="DM4" s="552"/>
      <c r="DN4" s="552"/>
      <c r="DO4" s="552"/>
      <c r="DP4" s="552"/>
      <c r="DR4" s="557" t="s">
        <v>374</v>
      </c>
      <c r="DS4" s="557"/>
      <c r="DT4" s="557"/>
      <c r="DU4" s="557"/>
      <c r="DV4" s="557"/>
      <c r="DW4" s="557"/>
      <c r="DX4" s="557"/>
      <c r="DY4" s="557"/>
      <c r="DZ4" s="557"/>
      <c r="EA4" s="557"/>
      <c r="EB4" s="557"/>
      <c r="EC4" s="557"/>
      <c r="EG4" s="453" t="s">
        <v>373</v>
      </c>
      <c r="EH4" s="419"/>
      <c r="EI4" s="419"/>
    </row>
    <row r="5" spans="1:157" s="98" customFormat="1" ht="3.75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420"/>
      <c r="EO5" s="420"/>
      <c r="EP5" s="420"/>
      <c r="EQ5" s="420"/>
      <c r="ER5" s="420"/>
      <c r="ES5" s="420"/>
      <c r="ET5" s="420"/>
      <c r="EU5" s="420"/>
      <c r="EV5" s="420"/>
      <c r="EW5" s="420"/>
      <c r="EX5" s="420"/>
      <c r="EY5" s="420"/>
      <c r="EZ5" s="420"/>
      <c r="FA5" s="420"/>
    </row>
    <row r="6" spans="1:157" s="98" customFormat="1" ht="15">
      <c r="A6" s="560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1"/>
      <c r="DG6" s="561"/>
      <c r="DH6" s="561"/>
      <c r="DI6" s="561"/>
      <c r="DJ6" s="561"/>
      <c r="DK6" s="561"/>
      <c r="DL6" s="561"/>
      <c r="DM6" s="561"/>
      <c r="DN6" s="561"/>
      <c r="DO6" s="561"/>
      <c r="DP6" s="561"/>
      <c r="DQ6" s="561"/>
      <c r="DR6" s="561"/>
      <c r="DS6" s="561"/>
      <c r="DT6" s="561"/>
      <c r="DU6" s="561"/>
      <c r="DV6" s="561"/>
      <c r="DW6" s="561"/>
      <c r="DX6" s="561"/>
      <c r="DY6" s="561"/>
      <c r="DZ6" s="561"/>
      <c r="EA6" s="561"/>
      <c r="EB6" s="561"/>
      <c r="EC6" s="561"/>
      <c r="ED6" s="561"/>
      <c r="EE6" s="561"/>
      <c r="EF6" s="561"/>
      <c r="EG6" s="561"/>
      <c r="EH6" s="561"/>
      <c r="EI6" s="561"/>
      <c r="EJ6" s="561"/>
      <c r="EK6" s="561"/>
      <c r="EL6" s="561"/>
      <c r="EM6" s="561"/>
      <c r="EN6" s="561"/>
      <c r="EO6" s="561"/>
      <c r="EP6" s="561"/>
      <c r="EQ6" s="561"/>
      <c r="ER6" s="561"/>
      <c r="ES6" s="561"/>
      <c r="ET6" s="561"/>
      <c r="EU6" s="561"/>
      <c r="EV6" s="561"/>
      <c r="EW6" s="561"/>
      <c r="EX6" s="561"/>
      <c r="EY6" s="561"/>
      <c r="EZ6" s="561"/>
      <c r="FA6" s="561"/>
    </row>
    <row r="7" s="98" customFormat="1" ht="13.5"/>
    <row r="8" s="98" customFormat="1" ht="17.25">
      <c r="A8" s="421" t="s">
        <v>324</v>
      </c>
    </row>
    <row r="9" ht="7.5" customHeight="1" thickBot="1"/>
    <row r="10" spans="5:157" s="348" customFormat="1" ht="11.25" customHeight="1" thickTop="1">
      <c r="E10" s="413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4"/>
      <c r="ES10" s="414"/>
      <c r="ET10" s="414"/>
      <c r="EU10" s="414"/>
      <c r="EV10" s="414"/>
      <c r="EW10" s="414"/>
      <c r="EX10" s="414"/>
      <c r="EY10" s="414"/>
      <c r="EZ10" s="414"/>
      <c r="FA10" s="415"/>
    </row>
    <row r="11" spans="5:157" s="348" customFormat="1" ht="17.25">
      <c r="E11" s="96"/>
      <c r="F11" s="455" t="s">
        <v>375</v>
      </c>
      <c r="G11" s="349"/>
      <c r="H11" s="349"/>
      <c r="I11" s="349"/>
      <c r="J11" s="349"/>
      <c r="L11" s="456" t="s">
        <v>420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Q11" s="349" t="s">
        <v>376</v>
      </c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CA11" s="563">
        <v>1083761</v>
      </c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404" t="s">
        <v>325</v>
      </c>
      <c r="CU11" s="404"/>
      <c r="CV11" s="404"/>
      <c r="CW11" s="404"/>
      <c r="CX11" s="551" t="s">
        <v>350</v>
      </c>
      <c r="CY11" s="551"/>
      <c r="CZ11" s="404" t="s">
        <v>326</v>
      </c>
      <c r="DA11" s="404"/>
      <c r="DB11" s="349"/>
      <c r="DC11" s="349"/>
      <c r="DE11" s="553">
        <v>508822</v>
      </c>
      <c r="DF11" s="555"/>
      <c r="DG11" s="555"/>
      <c r="DH11" s="555"/>
      <c r="DI11" s="555"/>
      <c r="DJ11" s="555"/>
      <c r="DK11" s="555"/>
      <c r="DL11" s="555"/>
      <c r="DM11" s="555"/>
      <c r="DN11" s="555"/>
      <c r="DO11" s="555"/>
      <c r="DP11" s="555"/>
      <c r="DQ11" s="555"/>
      <c r="DR11" s="555"/>
      <c r="DS11" s="555"/>
      <c r="DT11" s="349" t="s">
        <v>325</v>
      </c>
      <c r="DW11" s="349"/>
      <c r="DX11" s="349"/>
      <c r="DY11" s="349"/>
      <c r="DZ11" s="349" t="s">
        <v>327</v>
      </c>
      <c r="EA11" s="349"/>
      <c r="EB11" s="349"/>
      <c r="EC11" s="349"/>
      <c r="ED11" s="349"/>
      <c r="EE11" s="553">
        <v>574939</v>
      </c>
      <c r="EF11" s="555"/>
      <c r="EG11" s="555"/>
      <c r="EH11" s="555"/>
      <c r="EI11" s="555"/>
      <c r="EJ11" s="555"/>
      <c r="EK11" s="555"/>
      <c r="EL11" s="555"/>
      <c r="EM11" s="555"/>
      <c r="EN11" s="555"/>
      <c r="EO11" s="555"/>
      <c r="EP11" s="555"/>
      <c r="EQ11" s="555"/>
      <c r="ER11" s="555"/>
      <c r="ES11" s="555"/>
      <c r="ET11" s="349" t="s">
        <v>325</v>
      </c>
      <c r="EU11" s="349"/>
      <c r="EV11" s="349"/>
      <c r="EW11" s="349"/>
      <c r="EX11" s="551" t="s">
        <v>351</v>
      </c>
      <c r="EY11" s="551"/>
      <c r="EZ11" s="349"/>
      <c r="FA11" s="403"/>
    </row>
    <row r="12" spans="5:157" s="348" customFormat="1" ht="14.25">
      <c r="E12" s="96"/>
      <c r="F12" s="349" t="s">
        <v>377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404"/>
      <c r="AH12" s="404"/>
      <c r="AI12" s="349"/>
      <c r="AJ12" s="550">
        <v>773</v>
      </c>
      <c r="AK12" s="551"/>
      <c r="AL12" s="551"/>
      <c r="AM12" s="551"/>
      <c r="AN12" s="551"/>
      <c r="AO12" s="551"/>
      <c r="AP12" s="551"/>
      <c r="AQ12" s="551"/>
      <c r="AR12" s="349" t="s">
        <v>325</v>
      </c>
      <c r="AS12" s="349"/>
      <c r="AT12" s="349"/>
      <c r="AU12" s="349"/>
      <c r="AV12" s="551" t="s">
        <v>350</v>
      </c>
      <c r="AW12" s="551"/>
      <c r="AX12" s="564">
        <v>0.07123714874464109</v>
      </c>
      <c r="AY12" s="551"/>
      <c r="AZ12" s="551"/>
      <c r="BA12" s="551"/>
      <c r="BB12" s="551"/>
      <c r="BC12" s="551"/>
      <c r="BD12" s="551"/>
      <c r="BE12" s="551"/>
      <c r="BF12" s="349" t="s">
        <v>352</v>
      </c>
      <c r="BG12" s="349"/>
      <c r="BH12" s="349"/>
      <c r="BI12" s="349"/>
      <c r="BJ12" s="551" t="s">
        <v>351</v>
      </c>
      <c r="BK12" s="551"/>
      <c r="BL12" s="348" t="s">
        <v>427</v>
      </c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EZ12" s="349"/>
      <c r="FA12" s="403"/>
    </row>
    <row r="13" spans="5:157" s="348" customFormat="1" ht="14.25">
      <c r="E13" s="96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403"/>
    </row>
    <row r="14" spans="5:157" s="348" customFormat="1" ht="14.25">
      <c r="E14" s="96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 t="s">
        <v>328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550">
        <v>732</v>
      </c>
      <c r="AH14" s="551"/>
      <c r="AI14" s="551"/>
      <c r="AJ14" s="551"/>
      <c r="AK14" s="551"/>
      <c r="AL14" s="551"/>
      <c r="AM14" s="551"/>
      <c r="AN14" s="551"/>
      <c r="AO14" s="348" t="s">
        <v>428</v>
      </c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551" t="s">
        <v>353</v>
      </c>
      <c r="BD14" s="551"/>
      <c r="BE14" s="349" t="s">
        <v>329</v>
      </c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550">
        <v>538</v>
      </c>
      <c r="BR14" s="551"/>
      <c r="BS14" s="551"/>
      <c r="BT14" s="551"/>
      <c r="BU14" s="551"/>
      <c r="BV14" s="551"/>
      <c r="BW14" s="551"/>
      <c r="BX14" s="551"/>
      <c r="BY14" s="551"/>
      <c r="BZ14" s="349" t="s">
        <v>325</v>
      </c>
      <c r="CA14" s="349"/>
      <c r="CB14" s="349"/>
      <c r="CC14" s="349"/>
      <c r="CD14" s="349"/>
      <c r="CE14" s="349"/>
      <c r="CF14" s="349"/>
      <c r="CG14" s="349" t="s">
        <v>330</v>
      </c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T14" s="550">
        <v>1270</v>
      </c>
      <c r="CU14" s="551"/>
      <c r="CV14" s="551"/>
      <c r="CW14" s="551"/>
      <c r="CX14" s="551"/>
      <c r="CY14" s="551"/>
      <c r="CZ14" s="551"/>
      <c r="DA14" s="551"/>
      <c r="DB14" s="551"/>
      <c r="DC14" s="551"/>
      <c r="DD14" s="404" t="s">
        <v>325</v>
      </c>
      <c r="DE14" s="349"/>
      <c r="DF14" s="349"/>
      <c r="DG14" s="349"/>
      <c r="DH14" s="551" t="s">
        <v>351</v>
      </c>
      <c r="DI14" s="551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403"/>
    </row>
    <row r="15" spans="5:157" s="348" customFormat="1" ht="14.25">
      <c r="E15" s="96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403"/>
    </row>
    <row r="16" spans="5:157" s="348" customFormat="1" ht="14.25">
      <c r="E16" s="96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 t="s">
        <v>331</v>
      </c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550">
        <v>41</v>
      </c>
      <c r="AH16" s="551"/>
      <c r="AI16" s="551"/>
      <c r="AJ16" s="551"/>
      <c r="AK16" s="551"/>
      <c r="AL16" s="551"/>
      <c r="AM16" s="551"/>
      <c r="AN16" s="551"/>
      <c r="AO16" s="348" t="s">
        <v>428</v>
      </c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551" t="s">
        <v>353</v>
      </c>
      <c r="BD16" s="551"/>
      <c r="BE16" s="349" t="s">
        <v>332</v>
      </c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406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349"/>
      <c r="CD16" s="550">
        <v>676</v>
      </c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404" t="s">
        <v>325</v>
      </c>
      <c r="CP16" s="404"/>
      <c r="CQ16" s="404"/>
      <c r="CR16" s="406"/>
      <c r="CS16" s="404"/>
      <c r="CT16" s="404"/>
      <c r="CU16" s="404" t="s">
        <v>333</v>
      </c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T16" s="550">
        <v>717</v>
      </c>
      <c r="DU16" s="552"/>
      <c r="DV16" s="552"/>
      <c r="DW16" s="552"/>
      <c r="DX16" s="552"/>
      <c r="DY16" s="552"/>
      <c r="DZ16" s="552"/>
      <c r="EA16" s="552"/>
      <c r="EB16" s="552"/>
      <c r="EC16" s="552"/>
      <c r="ED16" s="552"/>
      <c r="EE16" s="349" t="s">
        <v>325</v>
      </c>
      <c r="EF16" s="349"/>
      <c r="EG16" s="349"/>
      <c r="EH16" s="349"/>
      <c r="EI16" s="551" t="s">
        <v>351</v>
      </c>
      <c r="EJ16" s="551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403"/>
    </row>
    <row r="17" spans="5:157" s="348" customFormat="1" ht="14.25">
      <c r="E17" s="96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403"/>
    </row>
    <row r="18" spans="5:157" s="348" customFormat="1" ht="14.25">
      <c r="E18" s="96"/>
      <c r="F18" s="349" t="s">
        <v>334</v>
      </c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J18" s="562">
        <v>11341</v>
      </c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349" t="s">
        <v>325</v>
      </c>
      <c r="AW18" s="349"/>
      <c r="AX18" s="349"/>
      <c r="AY18" s="349"/>
      <c r="AZ18" s="551" t="s">
        <v>353</v>
      </c>
      <c r="BA18" s="551"/>
      <c r="BB18" s="556">
        <v>1.0350687612031295</v>
      </c>
      <c r="BC18" s="552"/>
      <c r="BD18" s="552"/>
      <c r="BE18" s="552"/>
      <c r="BF18" s="552"/>
      <c r="BG18" s="552"/>
      <c r="BH18" s="552"/>
      <c r="BI18" s="552"/>
      <c r="BJ18" s="552"/>
      <c r="BK18" s="404" t="s">
        <v>352</v>
      </c>
      <c r="BL18" s="349"/>
      <c r="BM18" s="349"/>
      <c r="BN18" s="349"/>
      <c r="BO18" s="551" t="s">
        <v>351</v>
      </c>
      <c r="BP18" s="551"/>
      <c r="BQ18" s="348" t="s">
        <v>429</v>
      </c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403"/>
    </row>
    <row r="19" spans="5:157" s="348" customFormat="1" ht="14.25">
      <c r="E19" s="96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403"/>
    </row>
    <row r="20" spans="5:157" s="348" customFormat="1" ht="14.25">
      <c r="E20" s="96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 t="s">
        <v>328</v>
      </c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550">
        <v>7563</v>
      </c>
      <c r="AG20" s="551"/>
      <c r="AH20" s="551"/>
      <c r="AI20" s="551"/>
      <c r="AJ20" s="551"/>
      <c r="AK20" s="551"/>
      <c r="AL20" s="551"/>
      <c r="AM20" s="551"/>
      <c r="AN20" s="551"/>
      <c r="AO20" s="348" t="s">
        <v>428</v>
      </c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551" t="s">
        <v>353</v>
      </c>
      <c r="BD20" s="551"/>
      <c r="BE20" s="349" t="s">
        <v>329</v>
      </c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550">
        <v>6722</v>
      </c>
      <c r="BR20" s="551"/>
      <c r="BS20" s="551"/>
      <c r="BT20" s="551"/>
      <c r="BU20" s="551"/>
      <c r="BV20" s="551"/>
      <c r="BW20" s="551"/>
      <c r="BX20" s="551"/>
      <c r="BY20" s="551"/>
      <c r="BZ20" s="349" t="s">
        <v>325</v>
      </c>
      <c r="CA20" s="349"/>
      <c r="CB20" s="349"/>
      <c r="CC20" s="349"/>
      <c r="CD20" s="349"/>
      <c r="CE20" s="349"/>
      <c r="CF20" s="349"/>
      <c r="CG20" s="349" t="s">
        <v>330</v>
      </c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S20" s="550">
        <v>14285</v>
      </c>
      <c r="CT20" s="552"/>
      <c r="CU20" s="552"/>
      <c r="CV20" s="552"/>
      <c r="CW20" s="552"/>
      <c r="CX20" s="552"/>
      <c r="CY20" s="552"/>
      <c r="CZ20" s="552"/>
      <c r="DA20" s="552"/>
      <c r="DB20" s="552"/>
      <c r="DC20" s="552"/>
      <c r="DD20" s="404" t="s">
        <v>325</v>
      </c>
      <c r="DE20" s="349"/>
      <c r="DF20" s="349"/>
      <c r="DG20" s="349"/>
      <c r="DH20" s="551" t="s">
        <v>351</v>
      </c>
      <c r="DI20" s="551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403"/>
    </row>
    <row r="21" spans="5:157" s="348" customFormat="1" ht="14.25">
      <c r="E21" s="96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403"/>
    </row>
    <row r="22" spans="5:157" s="348" customFormat="1" ht="14.25">
      <c r="E22" s="96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 t="s">
        <v>331</v>
      </c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550">
        <v>3778</v>
      </c>
      <c r="AG22" s="551"/>
      <c r="AH22" s="551"/>
      <c r="AI22" s="551"/>
      <c r="AJ22" s="551"/>
      <c r="AK22" s="551"/>
      <c r="AL22" s="551"/>
      <c r="AM22" s="551"/>
      <c r="AN22" s="551"/>
      <c r="AO22" s="348" t="s">
        <v>428</v>
      </c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551" t="s">
        <v>353</v>
      </c>
      <c r="BD22" s="551"/>
      <c r="BE22" s="349" t="s">
        <v>332</v>
      </c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406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349"/>
      <c r="CD22" s="550">
        <v>14221</v>
      </c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404" t="s">
        <v>325</v>
      </c>
      <c r="CP22" s="404"/>
      <c r="CQ22" s="404"/>
      <c r="CR22" s="406"/>
      <c r="CS22" s="404"/>
      <c r="CT22" s="404"/>
      <c r="CU22" s="404" t="s">
        <v>333</v>
      </c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T22" s="550">
        <v>17999</v>
      </c>
      <c r="DU22" s="552"/>
      <c r="DV22" s="552"/>
      <c r="DW22" s="552"/>
      <c r="DX22" s="552"/>
      <c r="DY22" s="552"/>
      <c r="DZ22" s="552"/>
      <c r="EA22" s="552"/>
      <c r="EB22" s="552"/>
      <c r="EC22" s="552"/>
      <c r="ED22" s="552"/>
      <c r="EE22" s="349" t="s">
        <v>325</v>
      </c>
      <c r="EF22" s="349"/>
      <c r="EG22" s="349"/>
      <c r="EH22" s="349"/>
      <c r="EI22" s="551" t="s">
        <v>351</v>
      </c>
      <c r="EJ22" s="551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403"/>
    </row>
    <row r="23" spans="5:157" s="348" customFormat="1" ht="14.25">
      <c r="E23" s="96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403"/>
    </row>
    <row r="24" spans="5:157" s="348" customFormat="1" ht="17.25">
      <c r="E24" s="96"/>
      <c r="F24" s="349" t="s">
        <v>335</v>
      </c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553">
        <v>390155</v>
      </c>
      <c r="AC24" s="554"/>
      <c r="AD24" s="554"/>
      <c r="AE24" s="554"/>
      <c r="AF24" s="554"/>
      <c r="AG24" s="554"/>
      <c r="AH24" s="554"/>
      <c r="AI24" s="554"/>
      <c r="AJ24" s="554"/>
      <c r="AK24" s="554"/>
      <c r="AL24" s="555"/>
      <c r="AM24" s="555"/>
      <c r="AN24" s="555"/>
      <c r="AO24" s="555"/>
      <c r="AP24" s="555"/>
      <c r="AQ24" s="349" t="s">
        <v>336</v>
      </c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U24" s="550">
        <v>49</v>
      </c>
      <c r="BV24" s="551"/>
      <c r="BW24" s="551"/>
      <c r="BX24" s="551"/>
      <c r="BY24" s="551"/>
      <c r="BZ24" s="551"/>
      <c r="CA24" s="551"/>
      <c r="CB24" s="551"/>
      <c r="CC24" s="551"/>
      <c r="CD24" s="551"/>
      <c r="CE24" s="348" t="s">
        <v>430</v>
      </c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403"/>
    </row>
    <row r="25" spans="5:157" s="348" customFormat="1" ht="11.25" customHeight="1" thickBot="1">
      <c r="E25" s="416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8"/>
    </row>
    <row r="26" ht="18.75" customHeight="1" thickTop="1"/>
    <row r="27" spans="1:42" ht="17.25">
      <c r="A27" s="412" t="s">
        <v>341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370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369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368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367</v>
      </c>
      <c r="L32" s="32"/>
      <c r="BV32" s="1" t="s">
        <v>57</v>
      </c>
      <c r="CF32" s="1" t="s">
        <v>337</v>
      </c>
    </row>
    <row r="33" spans="1:84" s="1" customFormat="1" ht="15" customHeight="1">
      <c r="A33" s="53"/>
      <c r="E33" s="1" t="s">
        <v>366</v>
      </c>
      <c r="L33" s="32"/>
      <c r="BV33" s="1" t="s">
        <v>57</v>
      </c>
      <c r="CF33" s="1" t="s">
        <v>338</v>
      </c>
    </row>
    <row r="34" spans="1:84" s="1" customFormat="1" ht="15" customHeight="1">
      <c r="A34" s="53"/>
      <c r="E34" s="1" t="s">
        <v>365</v>
      </c>
      <c r="L34" s="32"/>
      <c r="BV34" s="1" t="s">
        <v>57</v>
      </c>
      <c r="CF34" s="1" t="s">
        <v>339</v>
      </c>
    </row>
    <row r="35" spans="1:84" s="1" customFormat="1" ht="15" customHeight="1">
      <c r="A35" s="53"/>
      <c r="E35" s="401" t="s">
        <v>417</v>
      </c>
      <c r="M35" s="423"/>
      <c r="BV35" s="1" t="s">
        <v>57</v>
      </c>
      <c r="CF35" s="1" t="s">
        <v>340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48" t="s">
        <v>342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434</v>
      </c>
    </row>
    <row r="42" spans="3:5" s="1" customFormat="1" ht="15" customHeight="1">
      <c r="C42" s="99"/>
      <c r="D42" s="99"/>
      <c r="E42" s="56" t="s">
        <v>433</v>
      </c>
    </row>
    <row r="43" spans="3:5" s="1" customFormat="1" ht="15" customHeight="1">
      <c r="C43" s="99"/>
      <c r="D43" s="99"/>
      <c r="E43" s="56" t="s">
        <v>65</v>
      </c>
    </row>
    <row r="44" spans="3:5" s="1" customFormat="1" ht="15" customHeight="1">
      <c r="C44" s="99"/>
      <c r="D44" s="99"/>
      <c r="E44" s="56" t="s">
        <v>66</v>
      </c>
    </row>
    <row r="45" spans="3:5" s="1" customFormat="1" ht="15" customHeight="1">
      <c r="C45" s="99"/>
      <c r="D45" s="99"/>
      <c r="E45" s="56" t="s">
        <v>58</v>
      </c>
    </row>
    <row r="46" spans="3:5" s="1" customFormat="1" ht="15" customHeight="1">
      <c r="C46" s="99"/>
      <c r="D46" s="99"/>
      <c r="E46" s="56" t="s">
        <v>59</v>
      </c>
    </row>
    <row r="47" spans="3:5" s="1" customFormat="1" ht="15" customHeight="1">
      <c r="C47" s="99"/>
      <c r="D47" s="99"/>
      <c r="E47" s="56" t="s">
        <v>67</v>
      </c>
    </row>
    <row r="48" spans="3:5" s="1" customFormat="1" ht="15" customHeight="1">
      <c r="C48" s="99"/>
      <c r="D48" s="99"/>
      <c r="E48" s="56" t="s">
        <v>68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09"/>
    </row>
    <row r="52" spans="3:135" s="1" customFormat="1" ht="18.75" customHeight="1">
      <c r="C52" s="7"/>
      <c r="AD52" s="407"/>
      <c r="AE52" s="7"/>
      <c r="AF52" s="7"/>
      <c r="AG52" s="402" t="s">
        <v>343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10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10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344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10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10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345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347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10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346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08" t="s">
        <v>348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10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10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349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10"/>
    </row>
    <row r="60" spans="2:135" ht="6" customHeight="1">
      <c r="B60" s="130"/>
      <c r="C60" s="130"/>
      <c r="D60" s="130"/>
      <c r="AD60" s="405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11"/>
    </row>
  </sheetData>
  <sheetProtection/>
  <mergeCells count="39">
    <mergeCell ref="CA11:CS11"/>
    <mergeCell ref="BJ12:BK12"/>
    <mergeCell ref="CD16:CN16"/>
    <mergeCell ref="AX12:BE12"/>
    <mergeCell ref="EI22:EJ22"/>
    <mergeCell ref="DH20:DI20"/>
    <mergeCell ref="BC22:BD22"/>
    <mergeCell ref="BO18:BP18"/>
    <mergeCell ref="BC20:BD20"/>
    <mergeCell ref="EE11:ES11"/>
    <mergeCell ref="CX11:CY11"/>
    <mergeCell ref="DE11:DS11"/>
    <mergeCell ref="EX11:EY11"/>
    <mergeCell ref="AJ12:AQ12"/>
    <mergeCell ref="AV12:AW12"/>
    <mergeCell ref="AJ18:AU18"/>
    <mergeCell ref="AZ18:BA18"/>
    <mergeCell ref="EI16:EJ16"/>
    <mergeCell ref="AG16:AN16"/>
    <mergeCell ref="BC16:BD16"/>
    <mergeCell ref="AB24:AP24"/>
    <mergeCell ref="BU24:CD24"/>
    <mergeCell ref="BB18:BJ18"/>
    <mergeCell ref="AF20:AN20"/>
    <mergeCell ref="BQ20:BY20"/>
    <mergeCell ref="DR4:EC4"/>
    <mergeCell ref="DD4:DP4"/>
    <mergeCell ref="AG14:AN14"/>
    <mergeCell ref="BC14:BD14"/>
    <mergeCell ref="CT14:DC14"/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6:FA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0">
      <selection activeCell="C14" sqref="C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40"/>
      <c r="B1" s="444" t="s">
        <v>44</v>
      </c>
      <c r="C1" s="429" t="s">
        <v>45</v>
      </c>
      <c r="D1" s="445" t="s">
        <v>371</v>
      </c>
    </row>
    <row r="2" spans="1:4" ht="16.5" customHeight="1">
      <c r="A2" s="441" t="s">
        <v>304</v>
      </c>
      <c r="B2" s="431">
        <v>-815</v>
      </c>
      <c r="C2" s="432">
        <v>-84</v>
      </c>
      <c r="D2" s="433">
        <v>-899</v>
      </c>
    </row>
    <row r="3" spans="1:4" ht="16.5" customHeight="1">
      <c r="A3" s="442" t="s">
        <v>306</v>
      </c>
      <c r="B3" s="434">
        <v>-632</v>
      </c>
      <c r="C3" s="435">
        <v>-260</v>
      </c>
      <c r="D3" s="436">
        <v>-892</v>
      </c>
    </row>
    <row r="4" spans="1:4" ht="16.5" customHeight="1">
      <c r="A4" s="442" t="s">
        <v>295</v>
      </c>
      <c r="B4" s="434">
        <v>-710</v>
      </c>
      <c r="C4" s="435">
        <v>-3460</v>
      </c>
      <c r="D4" s="436">
        <v>-4170</v>
      </c>
    </row>
    <row r="5" spans="1:4" ht="16.5" customHeight="1">
      <c r="A5" s="442" t="s">
        <v>296</v>
      </c>
      <c r="B5" s="434">
        <v>-592</v>
      </c>
      <c r="C5" s="435">
        <v>336</v>
      </c>
      <c r="D5" s="436">
        <v>-256</v>
      </c>
    </row>
    <row r="6" spans="1:4" ht="16.5" customHeight="1">
      <c r="A6" s="442" t="s">
        <v>286</v>
      </c>
      <c r="B6" s="434">
        <v>-668</v>
      </c>
      <c r="C6" s="435">
        <v>5</v>
      </c>
      <c r="D6" s="436">
        <v>-663</v>
      </c>
    </row>
    <row r="7" spans="1:4" ht="16.5" customHeight="1">
      <c r="A7" s="442" t="s">
        <v>287</v>
      </c>
      <c r="B7" s="434">
        <v>-459</v>
      </c>
      <c r="C7" s="435">
        <v>-53</v>
      </c>
      <c r="D7" s="436">
        <v>-512</v>
      </c>
    </row>
    <row r="8" spans="1:4" ht="16.5" customHeight="1">
      <c r="A8" s="442" t="s">
        <v>289</v>
      </c>
      <c r="B8" s="434">
        <v>-422</v>
      </c>
      <c r="C8" s="435">
        <v>-28</v>
      </c>
      <c r="D8" s="436">
        <v>-450</v>
      </c>
    </row>
    <row r="9" spans="1:4" ht="16.5" customHeight="1">
      <c r="A9" s="442" t="s">
        <v>87</v>
      </c>
      <c r="B9" s="434">
        <v>-583</v>
      </c>
      <c r="C9" s="435">
        <v>-43</v>
      </c>
      <c r="D9" s="436">
        <v>-626</v>
      </c>
    </row>
    <row r="10" spans="1:4" ht="16.5" customHeight="1">
      <c r="A10" s="442" t="s">
        <v>88</v>
      </c>
      <c r="B10" s="434">
        <v>-561</v>
      </c>
      <c r="C10" s="435">
        <v>-76</v>
      </c>
      <c r="D10" s="436">
        <v>-637</v>
      </c>
    </row>
    <row r="11" spans="1:4" ht="16.5" customHeight="1">
      <c r="A11" s="442" t="s">
        <v>393</v>
      </c>
      <c r="B11" s="434">
        <v>-631</v>
      </c>
      <c r="C11" s="435">
        <v>5</v>
      </c>
      <c r="D11" s="436">
        <v>-626</v>
      </c>
    </row>
    <row r="12" spans="1:4" ht="16.5" customHeight="1">
      <c r="A12" s="442" t="s">
        <v>409</v>
      </c>
      <c r="B12" s="434">
        <v>-758</v>
      </c>
      <c r="C12" s="435">
        <v>-79</v>
      </c>
      <c r="D12" s="436">
        <v>-837</v>
      </c>
    </row>
    <row r="13" spans="1:4" ht="16.5" customHeight="1">
      <c r="A13" s="443" t="s">
        <v>421</v>
      </c>
      <c r="B13" s="437">
        <v>-732</v>
      </c>
      <c r="C13" s="438">
        <v>-41</v>
      </c>
      <c r="D13" s="439">
        <f>B13+C13</f>
        <v>-773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A1">
      <selection activeCell="C6" sqref="C6"/>
    </sheetView>
  </sheetViews>
  <sheetFormatPr defaultColWidth="9.00390625" defaultRowHeight="13.5"/>
  <cols>
    <col min="1" max="1" width="4.50390625" style="395" customWidth="1"/>
    <col min="2" max="2" width="12.50390625" style="389" bestFit="1" customWidth="1"/>
    <col min="3" max="3" width="13.50390625" style="390" bestFit="1" customWidth="1"/>
    <col min="4" max="4" width="5.50390625" style="390" bestFit="1" customWidth="1"/>
    <col min="5" max="5" width="2.50390625" style="391" customWidth="1"/>
    <col min="6" max="6" width="4.50390625" style="395" customWidth="1"/>
    <col min="7" max="7" width="12.50390625" style="389" bestFit="1" customWidth="1"/>
    <col min="8" max="8" width="13.50390625" style="390" bestFit="1" customWidth="1"/>
    <col min="9" max="9" width="5.50390625" style="390" bestFit="1" customWidth="1"/>
    <col min="10" max="10" width="2.50390625" style="391" customWidth="1"/>
    <col min="11" max="11" width="4.50390625" style="395" customWidth="1"/>
    <col min="12" max="12" width="12.50390625" style="389" bestFit="1" customWidth="1"/>
    <col min="13" max="13" width="13.50390625" style="390" bestFit="1" customWidth="1"/>
    <col min="14" max="14" width="5.50390625" style="390" bestFit="1" customWidth="1"/>
    <col min="15" max="16384" width="9.00390625" style="390" customWidth="1"/>
  </cols>
  <sheetData>
    <row r="1" spans="1:11" ht="16.5" customHeight="1" thickBot="1">
      <c r="A1" s="389" t="s">
        <v>319</v>
      </c>
      <c r="F1" s="389" t="s">
        <v>320</v>
      </c>
      <c r="K1" s="389" t="s">
        <v>321</v>
      </c>
    </row>
    <row r="2" spans="1:14" s="395" customFormat="1" ht="18" customHeight="1" thickBot="1">
      <c r="A2" s="398" t="s">
        <v>357</v>
      </c>
      <c r="B2" s="397" t="s">
        <v>317</v>
      </c>
      <c r="C2" s="392" t="s">
        <v>318</v>
      </c>
      <c r="D2" s="393" t="s">
        <v>309</v>
      </c>
      <c r="E2" s="394"/>
      <c r="F2" s="399" t="s">
        <v>358</v>
      </c>
      <c r="G2" s="400" t="s">
        <v>317</v>
      </c>
      <c r="H2" s="392" t="s">
        <v>318</v>
      </c>
      <c r="I2" s="393" t="s">
        <v>309</v>
      </c>
      <c r="J2" s="394"/>
      <c r="K2" s="399" t="s">
        <v>358</v>
      </c>
      <c r="L2" s="400" t="s">
        <v>317</v>
      </c>
      <c r="M2" s="392" t="s">
        <v>318</v>
      </c>
      <c r="N2" s="393" t="s">
        <v>309</v>
      </c>
    </row>
    <row r="3" spans="1:14" s="479" customFormat="1" ht="18.75" customHeight="1">
      <c r="A3" s="476">
        <v>1</v>
      </c>
      <c r="B3" s="529" t="s">
        <v>136</v>
      </c>
      <c r="C3" s="464">
        <f>'4～5面'!E10</f>
        <v>9</v>
      </c>
      <c r="D3" s="465">
        <f aca="true" t="shared" si="0" ref="D3:D27">RANK(C3,C$3:C$27,0)</f>
        <v>1</v>
      </c>
      <c r="E3" s="477"/>
      <c r="F3" s="478">
        <v>22</v>
      </c>
      <c r="G3" s="472" t="s">
        <v>153</v>
      </c>
      <c r="H3" s="464">
        <f>'4～5面'!N35</f>
        <v>-2</v>
      </c>
      <c r="I3" s="465">
        <f aca="true" t="shared" si="1" ref="I3:I27">RANK(H3,H$3:H$27,0)</f>
        <v>1</v>
      </c>
      <c r="J3" s="477"/>
      <c r="K3" s="478">
        <v>1</v>
      </c>
      <c r="L3" s="472" t="s">
        <v>136</v>
      </c>
      <c r="M3" s="464">
        <f>'4～5面'!AA10</f>
        <v>115</v>
      </c>
      <c r="N3" s="465">
        <f aca="true" t="shared" si="2" ref="N3:N27">RANK(M3,M$3:M$27)</f>
        <v>1</v>
      </c>
    </row>
    <row r="4" spans="1:14" s="479" customFormat="1" ht="18.75" customHeight="1">
      <c r="A4" s="480">
        <v>20</v>
      </c>
      <c r="B4" s="466" t="s">
        <v>151</v>
      </c>
      <c r="C4" s="467">
        <f>'4～5面'!E33</f>
        <v>3</v>
      </c>
      <c r="D4" s="468">
        <f t="shared" si="0"/>
        <v>2</v>
      </c>
      <c r="E4" s="477"/>
      <c r="F4" s="481">
        <v>16</v>
      </c>
      <c r="G4" s="473" t="s">
        <v>148</v>
      </c>
      <c r="H4" s="467">
        <f>'4～5面'!N28</f>
        <v>-2</v>
      </c>
      <c r="I4" s="468">
        <f t="shared" si="1"/>
        <v>1</v>
      </c>
      <c r="J4" s="477"/>
      <c r="K4" s="481">
        <v>10</v>
      </c>
      <c r="L4" s="473" t="s">
        <v>208</v>
      </c>
      <c r="M4" s="467">
        <f>'4～5面'!AA19</f>
        <v>32</v>
      </c>
      <c r="N4" s="468">
        <f t="shared" si="2"/>
        <v>2</v>
      </c>
    </row>
    <row r="5" spans="1:14" s="479" customFormat="1" ht="18.75" customHeight="1">
      <c r="A5" s="480">
        <v>12</v>
      </c>
      <c r="B5" s="466" t="s">
        <v>211</v>
      </c>
      <c r="C5" s="467">
        <f>'4～5面'!E21</f>
        <v>1</v>
      </c>
      <c r="D5" s="468">
        <f t="shared" si="0"/>
        <v>3</v>
      </c>
      <c r="E5" s="477"/>
      <c r="F5" s="481">
        <v>25</v>
      </c>
      <c r="G5" s="473" t="s">
        <v>316</v>
      </c>
      <c r="H5" s="467">
        <f>'4～5面'!N40</f>
        <v>-2</v>
      </c>
      <c r="I5" s="468">
        <f t="shared" si="1"/>
        <v>1</v>
      </c>
      <c r="J5" s="477"/>
      <c r="K5" s="481">
        <v>12</v>
      </c>
      <c r="L5" s="473" t="s">
        <v>211</v>
      </c>
      <c r="M5" s="467">
        <f>'4～5面'!AA21</f>
        <v>19</v>
      </c>
      <c r="N5" s="468">
        <f t="shared" si="2"/>
        <v>3</v>
      </c>
    </row>
    <row r="6" spans="1:14" s="479" customFormat="1" ht="18.75" customHeight="1">
      <c r="A6" s="480">
        <v>22</v>
      </c>
      <c r="B6" s="466" t="s">
        <v>153</v>
      </c>
      <c r="C6" s="467">
        <f>'4～5面'!E35</f>
        <v>1</v>
      </c>
      <c r="D6" s="468">
        <f t="shared" si="0"/>
        <v>3</v>
      </c>
      <c r="E6" s="477"/>
      <c r="F6" s="481">
        <v>20</v>
      </c>
      <c r="G6" s="473" t="s">
        <v>151</v>
      </c>
      <c r="H6" s="467">
        <f>'4～5面'!N33</f>
        <v>-4</v>
      </c>
      <c r="I6" s="468">
        <f t="shared" si="1"/>
        <v>4</v>
      </c>
      <c r="J6" s="477"/>
      <c r="K6" s="481">
        <v>20</v>
      </c>
      <c r="L6" s="473" t="s">
        <v>151</v>
      </c>
      <c r="M6" s="467">
        <f>'4～5面'!AA33</f>
        <v>7</v>
      </c>
      <c r="N6" s="468">
        <f t="shared" si="2"/>
        <v>4</v>
      </c>
    </row>
    <row r="7" spans="1:14" s="479" customFormat="1" ht="18.75" customHeight="1">
      <c r="A7" s="480">
        <v>15</v>
      </c>
      <c r="B7" s="466" t="s">
        <v>146</v>
      </c>
      <c r="C7" s="467">
        <f>'4～5面'!E26</f>
        <v>-3</v>
      </c>
      <c r="D7" s="468">
        <f t="shared" si="0"/>
        <v>5</v>
      </c>
      <c r="E7" s="477"/>
      <c r="F7" s="481">
        <v>15</v>
      </c>
      <c r="G7" s="473" t="s">
        <v>146</v>
      </c>
      <c r="H7" s="467">
        <f>'4～5面'!N26</f>
        <v>-5</v>
      </c>
      <c r="I7" s="468">
        <f t="shared" si="1"/>
        <v>5</v>
      </c>
      <c r="J7" s="477"/>
      <c r="K7" s="481">
        <v>9</v>
      </c>
      <c r="L7" s="473" t="s">
        <v>207</v>
      </c>
      <c r="M7" s="467">
        <f>'4～5面'!AA18</f>
        <v>6</v>
      </c>
      <c r="N7" s="468">
        <f t="shared" si="2"/>
        <v>5</v>
      </c>
    </row>
    <row r="8" spans="1:14" s="479" customFormat="1" ht="18.75" customHeight="1">
      <c r="A8" s="480">
        <v>25</v>
      </c>
      <c r="B8" s="466" t="s">
        <v>316</v>
      </c>
      <c r="C8" s="467">
        <f>'4～5面'!E40</f>
        <v>-4</v>
      </c>
      <c r="D8" s="468">
        <f t="shared" si="0"/>
        <v>6</v>
      </c>
      <c r="E8" s="477"/>
      <c r="F8" s="481">
        <v>14</v>
      </c>
      <c r="G8" s="473" t="s">
        <v>144</v>
      </c>
      <c r="H8" s="467">
        <f>'4～5面'!N24</f>
        <v>-8</v>
      </c>
      <c r="I8" s="468">
        <f t="shared" si="1"/>
        <v>6</v>
      </c>
      <c r="J8" s="477"/>
      <c r="K8" s="481">
        <v>18</v>
      </c>
      <c r="L8" s="473" t="s">
        <v>216</v>
      </c>
      <c r="M8" s="467">
        <f>'4～5面'!AA30</f>
        <v>4</v>
      </c>
      <c r="N8" s="468">
        <f t="shared" si="2"/>
        <v>6</v>
      </c>
    </row>
    <row r="9" spans="1:14" s="479" customFormat="1" ht="18.75" customHeight="1">
      <c r="A9" s="480">
        <v>14</v>
      </c>
      <c r="B9" s="466" t="s">
        <v>144</v>
      </c>
      <c r="C9" s="467">
        <f>'4～5面'!E24</f>
        <v>-8</v>
      </c>
      <c r="D9" s="468">
        <f t="shared" si="0"/>
        <v>7</v>
      </c>
      <c r="E9" s="477"/>
      <c r="F9" s="481">
        <v>21</v>
      </c>
      <c r="G9" s="473" t="s">
        <v>152</v>
      </c>
      <c r="H9" s="467">
        <f>'4～5面'!N34</f>
        <v>-10</v>
      </c>
      <c r="I9" s="468">
        <f t="shared" si="1"/>
        <v>7</v>
      </c>
      <c r="J9" s="477"/>
      <c r="K9" s="481">
        <v>17</v>
      </c>
      <c r="L9" s="473" t="s">
        <v>215</v>
      </c>
      <c r="M9" s="467">
        <f>'4～5面'!AA29</f>
        <v>4</v>
      </c>
      <c r="N9" s="468">
        <f t="shared" si="2"/>
        <v>6</v>
      </c>
    </row>
    <row r="10" spans="1:14" s="479" customFormat="1" ht="18.75" customHeight="1">
      <c r="A10" s="480">
        <v>16</v>
      </c>
      <c r="B10" s="466" t="s">
        <v>148</v>
      </c>
      <c r="C10" s="467">
        <f>'4～5面'!E28</f>
        <v>-8</v>
      </c>
      <c r="D10" s="468">
        <f t="shared" si="0"/>
        <v>7</v>
      </c>
      <c r="E10" s="477"/>
      <c r="F10" s="481">
        <v>19</v>
      </c>
      <c r="G10" s="473" t="s">
        <v>150</v>
      </c>
      <c r="H10" s="467">
        <f>'4～5面'!N32</f>
        <v>-10</v>
      </c>
      <c r="I10" s="468">
        <f t="shared" si="1"/>
        <v>7</v>
      </c>
      <c r="J10" s="477"/>
      <c r="K10" s="481">
        <v>22</v>
      </c>
      <c r="L10" s="474" t="s">
        <v>153</v>
      </c>
      <c r="M10" s="467">
        <f>'4～5面'!AA35</f>
        <v>3</v>
      </c>
      <c r="N10" s="468">
        <f t="shared" si="2"/>
        <v>8</v>
      </c>
    </row>
    <row r="11" spans="1:14" s="479" customFormat="1" ht="18.75" customHeight="1">
      <c r="A11" s="480">
        <v>18</v>
      </c>
      <c r="B11" s="466" t="s">
        <v>216</v>
      </c>
      <c r="C11" s="467">
        <f>'4～5面'!E30</f>
        <v>-9</v>
      </c>
      <c r="D11" s="468">
        <f t="shared" si="0"/>
        <v>9</v>
      </c>
      <c r="E11" s="477"/>
      <c r="F11" s="481">
        <v>18</v>
      </c>
      <c r="G11" s="473" t="s">
        <v>216</v>
      </c>
      <c r="H11" s="467">
        <f>'4～5面'!N30</f>
        <v>-13</v>
      </c>
      <c r="I11" s="468">
        <f t="shared" si="1"/>
        <v>9</v>
      </c>
      <c r="J11" s="477"/>
      <c r="K11" s="481">
        <v>15</v>
      </c>
      <c r="L11" s="473" t="s">
        <v>146</v>
      </c>
      <c r="M11" s="467">
        <f>'4～5面'!AA26</f>
        <v>2</v>
      </c>
      <c r="N11" s="468">
        <f t="shared" si="2"/>
        <v>9</v>
      </c>
    </row>
    <row r="12" spans="1:14" s="479" customFormat="1" ht="18.75" customHeight="1">
      <c r="A12" s="480">
        <v>19</v>
      </c>
      <c r="B12" s="466" t="s">
        <v>150</v>
      </c>
      <c r="C12" s="467">
        <f>'4～5面'!E32</f>
        <v>-9</v>
      </c>
      <c r="D12" s="468">
        <f t="shared" si="0"/>
        <v>9</v>
      </c>
      <c r="E12" s="477"/>
      <c r="F12" s="481">
        <v>24</v>
      </c>
      <c r="G12" s="473" t="s">
        <v>156</v>
      </c>
      <c r="H12" s="467">
        <f>'4～5面'!N39</f>
        <v>-13</v>
      </c>
      <c r="I12" s="468">
        <f t="shared" si="1"/>
        <v>9</v>
      </c>
      <c r="J12" s="477"/>
      <c r="K12" s="481">
        <v>8</v>
      </c>
      <c r="L12" s="473" t="s">
        <v>206</v>
      </c>
      <c r="M12" s="467">
        <f>'4～5面'!AA17</f>
        <v>2</v>
      </c>
      <c r="N12" s="468">
        <f t="shared" si="2"/>
        <v>9</v>
      </c>
    </row>
    <row r="13" spans="1:14" s="479" customFormat="1" ht="18.75" customHeight="1">
      <c r="A13" s="480">
        <v>21</v>
      </c>
      <c r="B13" s="466" t="s">
        <v>152</v>
      </c>
      <c r="C13" s="467">
        <f>'4～5面'!E34</f>
        <v>-13</v>
      </c>
      <c r="D13" s="468">
        <f t="shared" si="0"/>
        <v>11</v>
      </c>
      <c r="E13" s="477"/>
      <c r="F13" s="481">
        <v>12</v>
      </c>
      <c r="G13" s="473" t="s">
        <v>211</v>
      </c>
      <c r="H13" s="467">
        <f>'4～5面'!N21</f>
        <v>-18</v>
      </c>
      <c r="I13" s="468">
        <f t="shared" si="1"/>
        <v>11</v>
      </c>
      <c r="J13" s="477"/>
      <c r="K13" s="481">
        <v>19</v>
      </c>
      <c r="L13" s="473" t="s">
        <v>150</v>
      </c>
      <c r="M13" s="467">
        <f>'4～5面'!AA32</f>
        <v>1</v>
      </c>
      <c r="N13" s="468">
        <f t="shared" si="2"/>
        <v>11</v>
      </c>
    </row>
    <row r="14" spans="1:14" s="479" customFormat="1" ht="18.75" customHeight="1">
      <c r="A14" s="480">
        <v>9</v>
      </c>
      <c r="B14" s="528" t="s">
        <v>207</v>
      </c>
      <c r="C14" s="467">
        <f>'4～5面'!E18</f>
        <v>-16</v>
      </c>
      <c r="D14" s="468">
        <f t="shared" si="0"/>
        <v>12</v>
      </c>
      <c r="E14" s="477"/>
      <c r="F14" s="481">
        <v>23</v>
      </c>
      <c r="G14" s="473" t="s">
        <v>191</v>
      </c>
      <c r="H14" s="467">
        <f>'4～5面'!N37</f>
        <v>-20</v>
      </c>
      <c r="I14" s="468">
        <f t="shared" si="1"/>
        <v>12</v>
      </c>
      <c r="J14" s="477"/>
      <c r="K14" s="481">
        <v>23</v>
      </c>
      <c r="L14" s="473" t="s">
        <v>191</v>
      </c>
      <c r="M14" s="467">
        <f>'4～5面'!AA37</f>
        <v>0</v>
      </c>
      <c r="N14" s="468">
        <f t="shared" si="2"/>
        <v>12</v>
      </c>
    </row>
    <row r="15" spans="1:14" s="479" customFormat="1" ht="18.75" customHeight="1">
      <c r="A15" s="480">
        <v>24</v>
      </c>
      <c r="B15" s="466" t="s">
        <v>156</v>
      </c>
      <c r="C15" s="467">
        <f>'4～5面'!E39</f>
        <v>-16</v>
      </c>
      <c r="D15" s="468">
        <f t="shared" si="0"/>
        <v>12</v>
      </c>
      <c r="E15" s="477"/>
      <c r="F15" s="481">
        <v>9</v>
      </c>
      <c r="G15" s="473" t="s">
        <v>207</v>
      </c>
      <c r="H15" s="467">
        <f>'4～5面'!N18</f>
        <v>-22</v>
      </c>
      <c r="I15" s="468">
        <f t="shared" si="1"/>
        <v>13</v>
      </c>
      <c r="J15" s="477"/>
      <c r="K15" s="481">
        <v>14</v>
      </c>
      <c r="L15" s="473" t="s">
        <v>144</v>
      </c>
      <c r="M15" s="467">
        <f>'4～5面'!AA24</f>
        <v>0</v>
      </c>
      <c r="N15" s="468">
        <f t="shared" si="2"/>
        <v>12</v>
      </c>
    </row>
    <row r="16" spans="1:14" s="479" customFormat="1" ht="18.75" customHeight="1">
      <c r="A16" s="480">
        <v>23</v>
      </c>
      <c r="B16" s="466" t="s">
        <v>191</v>
      </c>
      <c r="C16" s="467">
        <f>'4～5面'!E37</f>
        <v>-20</v>
      </c>
      <c r="D16" s="468">
        <f t="shared" si="0"/>
        <v>14</v>
      </c>
      <c r="E16" s="477"/>
      <c r="F16" s="481">
        <v>2</v>
      </c>
      <c r="G16" s="473" t="s">
        <v>138</v>
      </c>
      <c r="H16" s="467">
        <f>'4～5面'!N11</f>
        <v>-23</v>
      </c>
      <c r="I16" s="468">
        <f t="shared" si="1"/>
        <v>14</v>
      </c>
      <c r="J16" s="477"/>
      <c r="K16" s="481">
        <v>25</v>
      </c>
      <c r="L16" s="473" t="s">
        <v>316</v>
      </c>
      <c r="M16" s="467">
        <f>'4～5面'!AA40</f>
        <v>-2</v>
      </c>
      <c r="N16" s="468">
        <f t="shared" si="2"/>
        <v>14</v>
      </c>
    </row>
    <row r="17" spans="1:14" s="479" customFormat="1" ht="18.75" customHeight="1">
      <c r="A17" s="480">
        <v>17</v>
      </c>
      <c r="B17" s="466" t="s">
        <v>215</v>
      </c>
      <c r="C17" s="467">
        <f>'4～5面'!E29</f>
        <v>-26</v>
      </c>
      <c r="D17" s="468">
        <f t="shared" si="0"/>
        <v>15</v>
      </c>
      <c r="E17" s="477"/>
      <c r="F17" s="481">
        <v>17</v>
      </c>
      <c r="G17" s="473" t="s">
        <v>215</v>
      </c>
      <c r="H17" s="467">
        <f>'4～5面'!N29</f>
        <v>-30</v>
      </c>
      <c r="I17" s="468">
        <f t="shared" si="1"/>
        <v>15</v>
      </c>
      <c r="J17" s="477"/>
      <c r="K17" s="481">
        <v>24</v>
      </c>
      <c r="L17" s="473" t="s">
        <v>156</v>
      </c>
      <c r="M17" s="467">
        <f>'4～5面'!AA39</f>
        <v>-3</v>
      </c>
      <c r="N17" s="468">
        <f t="shared" si="2"/>
        <v>15</v>
      </c>
    </row>
    <row r="18" spans="1:14" s="479" customFormat="1" ht="18.75" customHeight="1">
      <c r="A18" s="480">
        <v>2</v>
      </c>
      <c r="B18" s="466" t="s">
        <v>138</v>
      </c>
      <c r="C18" s="467">
        <f>'4～5面'!E11</f>
        <v>-27</v>
      </c>
      <c r="D18" s="468">
        <f t="shared" si="0"/>
        <v>16</v>
      </c>
      <c r="E18" s="477"/>
      <c r="F18" s="481">
        <v>11</v>
      </c>
      <c r="G18" s="473" t="s">
        <v>302</v>
      </c>
      <c r="H18" s="467">
        <f>'4～5面'!N20</f>
        <v>-35</v>
      </c>
      <c r="I18" s="468">
        <f t="shared" si="1"/>
        <v>16</v>
      </c>
      <c r="J18" s="477"/>
      <c r="K18" s="481">
        <v>21</v>
      </c>
      <c r="L18" s="473" t="s">
        <v>152</v>
      </c>
      <c r="M18" s="467">
        <f>'4～5面'!AA34</f>
        <v>-3</v>
      </c>
      <c r="N18" s="468">
        <f t="shared" si="2"/>
        <v>15</v>
      </c>
    </row>
    <row r="19" spans="1:14" s="479" customFormat="1" ht="18.75" customHeight="1">
      <c r="A19" s="480">
        <v>10</v>
      </c>
      <c r="B19" s="466" t="s">
        <v>208</v>
      </c>
      <c r="C19" s="467">
        <f>'4～5面'!E19</f>
        <v>-30</v>
      </c>
      <c r="D19" s="468">
        <f t="shared" si="0"/>
        <v>17</v>
      </c>
      <c r="E19" s="477"/>
      <c r="F19" s="481">
        <v>13</v>
      </c>
      <c r="G19" s="473" t="s">
        <v>209</v>
      </c>
      <c r="H19" s="467">
        <f>'4～5面'!N22</f>
        <v>-37</v>
      </c>
      <c r="I19" s="468">
        <f t="shared" si="1"/>
        <v>17</v>
      </c>
      <c r="J19" s="477"/>
      <c r="K19" s="481">
        <v>2</v>
      </c>
      <c r="L19" s="473" t="s">
        <v>138</v>
      </c>
      <c r="M19" s="467">
        <f>'4～5面'!AA11</f>
        <v>-4</v>
      </c>
      <c r="N19" s="468">
        <f t="shared" si="2"/>
        <v>17</v>
      </c>
    </row>
    <row r="20" spans="1:14" s="479" customFormat="1" ht="18.75" customHeight="1">
      <c r="A20" s="480">
        <v>8</v>
      </c>
      <c r="B20" s="466" t="s">
        <v>206</v>
      </c>
      <c r="C20" s="467">
        <f>'4～5面'!E17</f>
        <v>-39</v>
      </c>
      <c r="D20" s="468">
        <f t="shared" si="0"/>
        <v>18</v>
      </c>
      <c r="E20" s="477"/>
      <c r="F20" s="481">
        <v>5</v>
      </c>
      <c r="G20" s="473" t="s">
        <v>140</v>
      </c>
      <c r="H20" s="467">
        <f>'4～5面'!N14</f>
        <v>-37</v>
      </c>
      <c r="I20" s="468">
        <f t="shared" si="1"/>
        <v>17</v>
      </c>
      <c r="J20" s="477"/>
      <c r="K20" s="481">
        <v>16</v>
      </c>
      <c r="L20" s="473" t="s">
        <v>148</v>
      </c>
      <c r="M20" s="467">
        <f>'4～5面'!AA28</f>
        <v>-6</v>
      </c>
      <c r="N20" s="468">
        <f t="shared" si="2"/>
        <v>18</v>
      </c>
    </row>
    <row r="21" spans="1:14" s="479" customFormat="1" ht="18.75" customHeight="1">
      <c r="A21" s="480">
        <v>11</v>
      </c>
      <c r="B21" s="466" t="s">
        <v>302</v>
      </c>
      <c r="C21" s="467">
        <f>'4～5面'!E20</f>
        <v>-45</v>
      </c>
      <c r="D21" s="468">
        <f t="shared" si="0"/>
        <v>19</v>
      </c>
      <c r="E21" s="477"/>
      <c r="F21" s="481">
        <v>7</v>
      </c>
      <c r="G21" s="473" t="s">
        <v>142</v>
      </c>
      <c r="H21" s="467">
        <f>'4～5面'!N16</f>
        <v>-39</v>
      </c>
      <c r="I21" s="468">
        <f t="shared" si="1"/>
        <v>19</v>
      </c>
      <c r="J21" s="477"/>
      <c r="K21" s="481">
        <v>4</v>
      </c>
      <c r="L21" s="473" t="s">
        <v>139</v>
      </c>
      <c r="M21" s="467">
        <f>'4～5面'!AA13</f>
        <v>-6</v>
      </c>
      <c r="N21" s="468">
        <f t="shared" si="2"/>
        <v>18</v>
      </c>
    </row>
    <row r="22" spans="1:14" s="479" customFormat="1" ht="18.75" customHeight="1">
      <c r="A22" s="480">
        <v>7</v>
      </c>
      <c r="B22" s="466" t="s">
        <v>142</v>
      </c>
      <c r="C22" s="467">
        <f>'4～5面'!E16</f>
        <v>-55</v>
      </c>
      <c r="D22" s="468">
        <f t="shared" si="0"/>
        <v>20</v>
      </c>
      <c r="E22" s="477"/>
      <c r="F22" s="481">
        <v>8</v>
      </c>
      <c r="G22" s="473" t="s">
        <v>206</v>
      </c>
      <c r="H22" s="467">
        <f>'4～5面'!N17</f>
        <v>-41</v>
      </c>
      <c r="I22" s="468">
        <f t="shared" si="1"/>
        <v>20</v>
      </c>
      <c r="J22" s="477"/>
      <c r="K22" s="481">
        <v>11</v>
      </c>
      <c r="L22" s="473" t="s">
        <v>302</v>
      </c>
      <c r="M22" s="467">
        <f>'4～5面'!AA20</f>
        <v>-10</v>
      </c>
      <c r="N22" s="468">
        <f t="shared" si="2"/>
        <v>20</v>
      </c>
    </row>
    <row r="23" spans="1:14" s="479" customFormat="1" ht="18.75" customHeight="1">
      <c r="A23" s="480">
        <v>13</v>
      </c>
      <c r="B23" s="466" t="s">
        <v>209</v>
      </c>
      <c r="C23" s="467">
        <f>'4～5面'!E22</f>
        <v>-68</v>
      </c>
      <c r="D23" s="468">
        <f t="shared" si="0"/>
        <v>21</v>
      </c>
      <c r="E23" s="477"/>
      <c r="F23" s="481">
        <v>6</v>
      </c>
      <c r="G23" s="474" t="s">
        <v>141</v>
      </c>
      <c r="H23" s="467">
        <f>'4～5面'!N15</f>
        <v>-54</v>
      </c>
      <c r="I23" s="468">
        <f t="shared" si="1"/>
        <v>21</v>
      </c>
      <c r="J23" s="477"/>
      <c r="K23" s="481">
        <v>7</v>
      </c>
      <c r="L23" s="473" t="s">
        <v>142</v>
      </c>
      <c r="M23" s="467">
        <f>'4～5面'!AA16</f>
        <v>-16</v>
      </c>
      <c r="N23" s="468">
        <f t="shared" si="2"/>
        <v>21</v>
      </c>
    </row>
    <row r="24" spans="1:14" s="479" customFormat="1" ht="18.75" customHeight="1">
      <c r="A24" s="480">
        <v>4</v>
      </c>
      <c r="B24" s="466" t="s">
        <v>139</v>
      </c>
      <c r="C24" s="467">
        <f>'4～5面'!E13</f>
        <v>-73</v>
      </c>
      <c r="D24" s="468">
        <f t="shared" si="0"/>
        <v>22</v>
      </c>
      <c r="E24" s="477"/>
      <c r="F24" s="481">
        <v>10</v>
      </c>
      <c r="G24" s="473" t="s">
        <v>208</v>
      </c>
      <c r="H24" s="467">
        <f>'4～5面'!N19</f>
        <v>-62</v>
      </c>
      <c r="I24" s="468">
        <f t="shared" si="1"/>
        <v>22</v>
      </c>
      <c r="J24" s="477"/>
      <c r="K24" s="481">
        <v>3</v>
      </c>
      <c r="L24" s="473" t="s">
        <v>288</v>
      </c>
      <c r="M24" s="467">
        <f>'4～5面'!AA12</f>
        <v>-22</v>
      </c>
      <c r="N24" s="468">
        <f t="shared" si="2"/>
        <v>22</v>
      </c>
    </row>
    <row r="25" spans="1:14" s="479" customFormat="1" ht="18.75" customHeight="1">
      <c r="A25" s="480">
        <v>5</v>
      </c>
      <c r="B25" s="466" t="s">
        <v>140</v>
      </c>
      <c r="C25" s="467">
        <f>'4～5面'!E14</f>
        <v>-74</v>
      </c>
      <c r="D25" s="468">
        <f t="shared" si="0"/>
        <v>23</v>
      </c>
      <c r="E25" s="477"/>
      <c r="F25" s="481">
        <v>4</v>
      </c>
      <c r="G25" s="473" t="s">
        <v>139</v>
      </c>
      <c r="H25" s="467">
        <f>'4～5面'!N13</f>
        <v>-67</v>
      </c>
      <c r="I25" s="468">
        <f t="shared" si="1"/>
        <v>23</v>
      </c>
      <c r="J25" s="477"/>
      <c r="K25" s="481">
        <v>13</v>
      </c>
      <c r="L25" s="473" t="s">
        <v>209</v>
      </c>
      <c r="M25" s="467">
        <f>'4～5面'!AA22</f>
        <v>-31</v>
      </c>
      <c r="N25" s="468">
        <f t="shared" si="2"/>
        <v>23</v>
      </c>
    </row>
    <row r="26" spans="1:14" s="479" customFormat="1" ht="18.75" customHeight="1">
      <c r="A26" s="480">
        <v>3</v>
      </c>
      <c r="B26" s="466" t="s">
        <v>288</v>
      </c>
      <c r="C26" s="467">
        <f>'4～5面'!E12</f>
        <v>-94</v>
      </c>
      <c r="D26" s="468">
        <f t="shared" si="0"/>
        <v>24</v>
      </c>
      <c r="E26" s="477"/>
      <c r="F26" s="481">
        <v>3</v>
      </c>
      <c r="G26" s="473" t="s">
        <v>288</v>
      </c>
      <c r="H26" s="467">
        <f>'4～5面'!N12</f>
        <v>-72</v>
      </c>
      <c r="I26" s="468">
        <f t="shared" si="1"/>
        <v>24</v>
      </c>
      <c r="J26" s="477"/>
      <c r="K26" s="481">
        <v>5</v>
      </c>
      <c r="L26" s="473" t="s">
        <v>140</v>
      </c>
      <c r="M26" s="467">
        <f>'4～5面'!AA14</f>
        <v>-37</v>
      </c>
      <c r="N26" s="468">
        <f t="shared" si="2"/>
        <v>24</v>
      </c>
    </row>
    <row r="27" spans="1:14" s="479" customFormat="1" ht="18.75" customHeight="1" thickBot="1">
      <c r="A27" s="482">
        <v>6</v>
      </c>
      <c r="B27" s="469" t="s">
        <v>141</v>
      </c>
      <c r="C27" s="470">
        <f>'4～5面'!E15</f>
        <v>-111</v>
      </c>
      <c r="D27" s="471">
        <f t="shared" si="0"/>
        <v>25</v>
      </c>
      <c r="E27" s="477"/>
      <c r="F27" s="483">
        <v>1</v>
      </c>
      <c r="G27" s="475" t="s">
        <v>136</v>
      </c>
      <c r="H27" s="470">
        <f>'4～5面'!N10</f>
        <v>-106</v>
      </c>
      <c r="I27" s="471">
        <f t="shared" si="1"/>
        <v>25</v>
      </c>
      <c r="J27" s="477"/>
      <c r="K27" s="483">
        <v>6</v>
      </c>
      <c r="L27" s="475" t="s">
        <v>141</v>
      </c>
      <c r="M27" s="470">
        <f>'4～5面'!AA15</f>
        <v>-57</v>
      </c>
      <c r="N27" s="471">
        <f t="shared" si="2"/>
        <v>25</v>
      </c>
    </row>
    <row r="28" ht="6" customHeight="1"/>
    <row r="29" spans="2:14" ht="17.25" customHeight="1">
      <c r="B29" s="389" t="s">
        <v>362</v>
      </c>
      <c r="C29" s="484" t="s">
        <v>310</v>
      </c>
      <c r="D29" s="396">
        <f>COUNTIF(C$3:C$27,"&gt;0")</f>
        <v>4</v>
      </c>
      <c r="G29" s="389" t="s">
        <v>363</v>
      </c>
      <c r="H29" s="484" t="s">
        <v>310</v>
      </c>
      <c r="I29" s="396">
        <f>COUNTIF(H$3:H$27,"&gt;0")</f>
        <v>0</v>
      </c>
      <c r="L29" s="389" t="s">
        <v>364</v>
      </c>
      <c r="M29" s="484" t="s">
        <v>310</v>
      </c>
      <c r="N29" s="396">
        <f>COUNTIF(M$3:M$27,"&gt;0")</f>
        <v>11</v>
      </c>
    </row>
    <row r="30" spans="3:14" ht="17.25" customHeight="1">
      <c r="C30" s="484" t="s">
        <v>311</v>
      </c>
      <c r="D30" s="396">
        <f>COUNTIF(C$3:C$27,"&lt;0")</f>
        <v>21</v>
      </c>
      <c r="H30" s="484" t="s">
        <v>311</v>
      </c>
      <c r="I30" s="396">
        <f>COUNTIF(H$3:H$27,"&lt;0")</f>
        <v>25</v>
      </c>
      <c r="M30" s="484" t="s">
        <v>311</v>
      </c>
      <c r="N30" s="396">
        <f>COUNTIF(M$3:M$27,"&lt;0")</f>
        <v>12</v>
      </c>
    </row>
    <row r="31" spans="3:14" ht="17.25" customHeight="1">
      <c r="C31" s="484" t="s">
        <v>312</v>
      </c>
      <c r="D31" s="396">
        <f>COUNTIF(C$3:C$27,"=0")</f>
        <v>0</v>
      </c>
      <c r="H31" s="484" t="s">
        <v>312</v>
      </c>
      <c r="I31" s="396">
        <f>COUNTIF(H$3:H$27,"=0")</f>
        <v>0</v>
      </c>
      <c r="M31" s="484" t="s">
        <v>312</v>
      </c>
      <c r="N31" s="396">
        <f>COUNTIF(M$3:M$27,"=0")</f>
        <v>2</v>
      </c>
    </row>
    <row r="32" spans="2:12" ht="16.5" customHeight="1">
      <c r="B32" s="389" t="s">
        <v>379</v>
      </c>
      <c r="G32" s="389" t="s">
        <v>380</v>
      </c>
      <c r="L32" s="389" t="s">
        <v>381</v>
      </c>
    </row>
    <row r="33" spans="2:13" ht="13.5" customHeight="1">
      <c r="B33" s="422" t="s">
        <v>378</v>
      </c>
      <c r="C33" s="390">
        <f>SUM(C3:C27)</f>
        <v>-734</v>
      </c>
      <c r="G33" s="422" t="s">
        <v>378</v>
      </c>
      <c r="H33" s="390">
        <f>SUM(H3:H27)</f>
        <v>-732</v>
      </c>
      <c r="L33" s="422" t="s">
        <v>378</v>
      </c>
      <c r="M33" s="390">
        <f>SUM(M3:M27)</f>
        <v>-2</v>
      </c>
    </row>
    <row r="34" spans="2:13" ht="13.5" customHeight="1">
      <c r="B34" s="422" t="s">
        <v>359</v>
      </c>
      <c r="C34" s="390">
        <f>'4～5面'!E7</f>
        <v>-734</v>
      </c>
      <c r="G34" s="422" t="s">
        <v>360</v>
      </c>
      <c r="H34" s="390">
        <f>'4～5面'!N7</f>
        <v>-732</v>
      </c>
      <c r="L34" s="422" t="s">
        <v>361</v>
      </c>
      <c r="M34" s="390">
        <f>'4～5面'!AA7</f>
        <v>-2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3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4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3" t="s">
        <v>10</v>
      </c>
      <c r="B42" s="486">
        <v>40452</v>
      </c>
      <c r="C42" s="294">
        <v>1085997</v>
      </c>
      <c r="D42" s="295">
        <v>-10912</v>
      </c>
      <c r="E42" s="296">
        <v>-0.9942750821652819</v>
      </c>
      <c r="F42" s="297">
        <v>-7254</v>
      </c>
      <c r="G42" s="298">
        <v>-0.6609669580303293</v>
      </c>
      <c r="H42" s="297">
        <v>-3658</v>
      </c>
      <c r="I42" s="299">
        <v>-0.3333081241349524</v>
      </c>
      <c r="J42" s="300">
        <v>390136</v>
      </c>
      <c r="K42" s="301">
        <v>1145</v>
      </c>
      <c r="L42" s="302">
        <v>2.7836369881272174</v>
      </c>
    </row>
    <row r="43" spans="1:12" ht="13.5" customHeight="1" thickTop="1">
      <c r="A43" s="292"/>
      <c r="B43" s="355" t="s">
        <v>305</v>
      </c>
      <c r="C43" s="64">
        <v>1095676</v>
      </c>
      <c r="D43" s="69">
        <v>-786</v>
      </c>
      <c r="E43" s="288">
        <v>-0.0716851108383145</v>
      </c>
      <c r="F43" s="69">
        <v>-664</v>
      </c>
      <c r="G43" s="288">
        <v>-0.06055841424509012</v>
      </c>
      <c r="H43" s="69">
        <v>-122</v>
      </c>
      <c r="I43" s="288">
        <v>-0.011126696593224388</v>
      </c>
      <c r="J43" s="289">
        <v>397581</v>
      </c>
      <c r="K43" s="69">
        <v>-65</v>
      </c>
      <c r="L43" s="290">
        <v>2.755856039398261</v>
      </c>
    </row>
    <row r="44" spans="1:12" ht="13.5" customHeight="1">
      <c r="A44" s="55"/>
      <c r="B44" s="287" t="s">
        <v>307</v>
      </c>
      <c r="C44" s="64">
        <v>1094777</v>
      </c>
      <c r="D44" s="69">
        <v>-899</v>
      </c>
      <c r="E44" s="288">
        <v>-0.08204980304396554</v>
      </c>
      <c r="F44" s="69">
        <v>-815</v>
      </c>
      <c r="G44" s="288">
        <v>-0.0743833030932502</v>
      </c>
      <c r="H44" s="69">
        <v>-84</v>
      </c>
      <c r="I44" s="288">
        <v>-0.007666499950715358</v>
      </c>
      <c r="J44" s="289">
        <v>397520</v>
      </c>
      <c r="K44" s="69">
        <v>-61</v>
      </c>
      <c r="L44" s="290">
        <v>2.754017407929161</v>
      </c>
    </row>
    <row r="45" spans="1:12" ht="13.5" customHeight="1">
      <c r="A45" s="277"/>
      <c r="B45" s="278" t="s">
        <v>313</v>
      </c>
      <c r="C45" s="279">
        <v>1093885</v>
      </c>
      <c r="D45" s="280">
        <v>-892</v>
      </c>
      <c r="E45" s="283">
        <v>-0.08147778040642066</v>
      </c>
      <c r="F45" s="280">
        <v>-632</v>
      </c>
      <c r="G45" s="283">
        <v>-0.05772865158840567</v>
      </c>
      <c r="H45" s="280">
        <v>-260</v>
      </c>
      <c r="I45" s="283">
        <v>-0.023749128818014994</v>
      </c>
      <c r="J45" s="281">
        <v>397417</v>
      </c>
      <c r="K45" s="280">
        <v>-103</v>
      </c>
      <c r="L45" s="282">
        <v>2.7524866827538834</v>
      </c>
    </row>
    <row r="46" spans="1:12" ht="13.5" customHeight="1">
      <c r="A46" s="277"/>
      <c r="B46" s="278" t="s">
        <v>322</v>
      </c>
      <c r="C46" s="279">
        <v>1089715</v>
      </c>
      <c r="D46" s="280">
        <v>-4170</v>
      </c>
      <c r="E46" s="283">
        <v>-0.381210090640241</v>
      </c>
      <c r="F46" s="280">
        <v>-710</v>
      </c>
      <c r="G46" s="283">
        <v>-0.06490627442555662</v>
      </c>
      <c r="H46" s="280">
        <v>-3460</v>
      </c>
      <c r="I46" s="283">
        <v>-0.31630381621468434</v>
      </c>
      <c r="J46" s="281">
        <v>396972</v>
      </c>
      <c r="K46" s="280">
        <v>-445</v>
      </c>
      <c r="L46" s="282">
        <v>2.745067662202876</v>
      </c>
    </row>
    <row r="47" spans="1:12" ht="13.5" customHeight="1">
      <c r="A47" s="277"/>
      <c r="B47" s="122" t="s">
        <v>355</v>
      </c>
      <c r="C47" s="64">
        <v>1089459</v>
      </c>
      <c r="D47" s="69">
        <v>-256</v>
      </c>
      <c r="E47" s="74">
        <v>-0.02349238103540834</v>
      </c>
      <c r="F47" s="80">
        <v>-592</v>
      </c>
      <c r="G47" s="85">
        <v>-0.054326131144381784</v>
      </c>
      <c r="H47" s="80">
        <v>336</v>
      </c>
      <c r="I47" s="86">
        <v>0.03083375010897345</v>
      </c>
      <c r="J47" s="87">
        <v>398319</v>
      </c>
      <c r="K47" s="92">
        <v>1347</v>
      </c>
      <c r="L47" s="60">
        <v>2.7351419339775407</v>
      </c>
    </row>
    <row r="48" spans="1:12" ht="13.5" customHeight="1">
      <c r="A48" s="55"/>
      <c r="B48" s="122" t="s">
        <v>382</v>
      </c>
      <c r="C48" s="64">
        <v>1088796</v>
      </c>
      <c r="D48" s="69">
        <v>-663</v>
      </c>
      <c r="E48" s="74">
        <v>-0.06085589269536532</v>
      </c>
      <c r="F48" s="80">
        <v>-668</v>
      </c>
      <c r="G48" s="85">
        <v>-0.061314836079191595</v>
      </c>
      <c r="H48" s="80">
        <v>5</v>
      </c>
      <c r="I48" s="86">
        <v>0.0004589433838262844</v>
      </c>
      <c r="J48" s="87">
        <v>398410</v>
      </c>
      <c r="K48" s="92">
        <v>91</v>
      </c>
      <c r="L48" s="60">
        <v>2.7328530910368714</v>
      </c>
    </row>
    <row r="49" spans="1:12" ht="13.5" customHeight="1">
      <c r="A49" s="55"/>
      <c r="B49" s="285" t="s">
        <v>384</v>
      </c>
      <c r="C49" s="64">
        <v>1088284</v>
      </c>
      <c r="D49" s="69">
        <v>-512</v>
      </c>
      <c r="E49" s="74">
        <v>-0.04702441963416471</v>
      </c>
      <c r="F49" s="80">
        <v>-459</v>
      </c>
      <c r="G49" s="85">
        <v>-0.042156657445471875</v>
      </c>
      <c r="H49" s="80">
        <v>-53</v>
      </c>
      <c r="I49" s="86">
        <v>-0.004867762188692832</v>
      </c>
      <c r="J49" s="87">
        <v>398477</v>
      </c>
      <c r="K49" s="92">
        <v>67</v>
      </c>
      <c r="L49" s="60">
        <v>2.731108696361396</v>
      </c>
    </row>
    <row r="50" spans="1:12" ht="13.5" customHeight="1">
      <c r="A50" s="55"/>
      <c r="B50" s="122" t="s">
        <v>386</v>
      </c>
      <c r="C50" s="64">
        <v>1087834</v>
      </c>
      <c r="D50" s="69">
        <v>-450</v>
      </c>
      <c r="E50" s="74">
        <v>-0.04134950068180732</v>
      </c>
      <c r="F50" s="80">
        <v>-422</v>
      </c>
      <c r="G50" s="85">
        <v>-0.03877664286160598</v>
      </c>
      <c r="H50" s="80">
        <v>-28</v>
      </c>
      <c r="I50" s="86">
        <v>-0.0025728578202013444</v>
      </c>
      <c r="J50" s="87">
        <v>398565</v>
      </c>
      <c r="K50" s="92">
        <v>88</v>
      </c>
      <c r="L50" s="60">
        <v>2.729376638691305</v>
      </c>
    </row>
    <row r="51" spans="1:12" ht="13.5" customHeight="1">
      <c r="A51" s="55"/>
      <c r="B51" s="285" t="s">
        <v>405</v>
      </c>
      <c r="C51" s="64">
        <v>1087208</v>
      </c>
      <c r="D51" s="69">
        <v>-626</v>
      </c>
      <c r="E51" s="74">
        <v>-0.057545544632728894</v>
      </c>
      <c r="F51" s="80">
        <v>-583</v>
      </c>
      <c r="G51" s="85">
        <v>-0.05359273565635934</v>
      </c>
      <c r="H51" s="80">
        <v>-43</v>
      </c>
      <c r="I51" s="86">
        <v>-0.003952808976369557</v>
      </c>
      <c r="J51" s="87">
        <v>398629</v>
      </c>
      <c r="K51" s="92">
        <v>64</v>
      </c>
      <c r="L51" s="60">
        <v>2.7273680540051024</v>
      </c>
    </row>
    <row r="52" spans="1:12" ht="13.5" customHeight="1">
      <c r="A52" s="539"/>
      <c r="B52" s="540" t="s">
        <v>406</v>
      </c>
      <c r="C52" s="541">
        <v>1086571</v>
      </c>
      <c r="D52" s="542">
        <v>-637</v>
      </c>
      <c r="E52" s="543">
        <v>-0.05859044451475706</v>
      </c>
      <c r="F52" s="544">
        <v>-561</v>
      </c>
      <c r="G52" s="545">
        <v>-0.051600061809699706</v>
      </c>
      <c r="H52" s="544">
        <v>-76</v>
      </c>
      <c r="I52" s="546">
        <v>-0.006990382705057357</v>
      </c>
      <c r="J52" s="547">
        <v>398598</v>
      </c>
      <c r="K52" s="548">
        <v>-31</v>
      </c>
      <c r="L52" s="549">
        <v>2.7259820671453445</v>
      </c>
    </row>
    <row r="53" spans="1:12" ht="13.5" customHeight="1">
      <c r="A53" s="277"/>
      <c r="B53" s="531" t="s">
        <v>442</v>
      </c>
      <c r="C53" s="279">
        <v>1085997</v>
      </c>
      <c r="D53" s="280"/>
      <c r="E53" s="532"/>
      <c r="F53" s="533"/>
      <c r="G53" s="534"/>
      <c r="H53" s="533"/>
      <c r="I53" s="535"/>
      <c r="J53" s="536">
        <v>390136</v>
      </c>
      <c r="K53" s="537"/>
      <c r="L53" s="538"/>
    </row>
    <row r="54" spans="1:12" ht="13.5" customHeight="1">
      <c r="A54" s="55"/>
      <c r="B54" s="285" t="s">
        <v>303</v>
      </c>
      <c r="C54" s="64">
        <v>1085371</v>
      </c>
      <c r="D54" s="69">
        <v>-626</v>
      </c>
      <c r="E54" s="74">
        <v>-0.05761243397808335</v>
      </c>
      <c r="F54" s="80">
        <v>-631</v>
      </c>
      <c r="G54" s="85">
        <v>-0.05807259718877091</v>
      </c>
      <c r="H54" s="80">
        <v>5</v>
      </c>
      <c r="I54" s="86">
        <v>0.00046016321068756666</v>
      </c>
      <c r="J54" s="87">
        <v>390235</v>
      </c>
      <c r="K54" s="92">
        <v>99</v>
      </c>
      <c r="L54" s="60">
        <v>2.7813266365138953</v>
      </c>
    </row>
    <row r="55" spans="1:12" ht="13.5" customHeight="1">
      <c r="A55" s="55"/>
      <c r="B55" s="285" t="s">
        <v>413</v>
      </c>
      <c r="C55" s="64">
        <v>1084534</v>
      </c>
      <c r="D55" s="69">
        <v>-837</v>
      </c>
      <c r="E55" s="74">
        <v>-0.077116488279123</v>
      </c>
      <c r="F55" s="80">
        <v>-758</v>
      </c>
      <c r="G55" s="85">
        <v>-0.06983787110582464</v>
      </c>
      <c r="H55" s="80">
        <v>-79</v>
      </c>
      <c r="I55" s="86">
        <v>-0.007278617173298347</v>
      </c>
      <c r="J55" s="87">
        <v>390204</v>
      </c>
      <c r="K55" s="92">
        <v>-31</v>
      </c>
      <c r="L55" s="60">
        <v>2.7794025689126713</v>
      </c>
    </row>
    <row r="56" spans="1:12" ht="13.5" customHeight="1">
      <c r="A56" s="109"/>
      <c r="B56" s="276" t="s">
        <v>414</v>
      </c>
      <c r="C56" s="100">
        <f>'4～5面'!B6</f>
        <v>1083761</v>
      </c>
      <c r="D56" s="110">
        <f>C56-C55</f>
        <v>-773</v>
      </c>
      <c r="E56" s="111">
        <f>D56/C55*100</f>
        <v>-0.07127485168745286</v>
      </c>
      <c r="F56" s="101">
        <f>'4～5面'!N6</f>
        <v>-732</v>
      </c>
      <c r="G56" s="112">
        <f>F56/C55*100</f>
        <v>-0.06749442617751035</v>
      </c>
      <c r="H56" s="101">
        <f>'4～5面'!AA6</f>
        <v>-41</v>
      </c>
      <c r="I56" s="113">
        <f>H56/C55*100</f>
        <v>-0.0037804255099425192</v>
      </c>
      <c r="J56" s="114">
        <f>'6面'!B6</f>
        <v>390155</v>
      </c>
      <c r="K56" s="356">
        <f>'6面'!K6</f>
        <v>-49</v>
      </c>
      <c r="L56" s="115">
        <f>C56/J56</f>
        <v>2.7777703733131704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437</v>
      </c>
    </row>
    <row r="60" spans="1:6" ht="13.5">
      <c r="A60" s="51" t="s">
        <v>438</v>
      </c>
      <c r="B60" s="286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12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34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54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52</v>
      </c>
      <c r="E26" s="2"/>
      <c r="F26" s="4" t="s">
        <v>14</v>
      </c>
      <c r="G26" s="15" t="s">
        <v>15</v>
      </c>
      <c r="H26" s="17" t="s">
        <v>53</v>
      </c>
      <c r="I26" s="17"/>
      <c r="J26" s="17" t="s">
        <v>55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56</v>
      </c>
      <c r="K27" s="24"/>
    </row>
    <row r="28" spans="1:11" ht="13.5" customHeight="1">
      <c r="A28" s="26" t="s">
        <v>16</v>
      </c>
      <c r="B28" s="9">
        <v>9263</v>
      </c>
      <c r="C28" s="16">
        <v>11929</v>
      </c>
      <c r="D28" s="9"/>
      <c r="E28" s="75">
        <v>-2666</v>
      </c>
      <c r="F28" s="13">
        <v>19184</v>
      </c>
      <c r="G28" s="16">
        <v>21642</v>
      </c>
      <c r="H28" s="10"/>
      <c r="I28" s="94">
        <v>-2458</v>
      </c>
      <c r="J28" s="10"/>
      <c r="K28" s="94">
        <v>-5124</v>
      </c>
    </row>
    <row r="29" spans="1:11" ht="13.5" customHeight="1">
      <c r="A29" s="26" t="s">
        <v>17</v>
      </c>
      <c r="B29" s="9">
        <v>9095</v>
      </c>
      <c r="C29" s="16">
        <v>12011</v>
      </c>
      <c r="D29" s="9"/>
      <c r="E29" s="75">
        <v>-2916</v>
      </c>
      <c r="F29" s="13">
        <v>18837</v>
      </c>
      <c r="G29" s="16">
        <v>21379</v>
      </c>
      <c r="H29" s="10"/>
      <c r="I29" s="94">
        <v>-2542</v>
      </c>
      <c r="J29" s="10"/>
      <c r="K29" s="94">
        <v>-5458</v>
      </c>
    </row>
    <row r="30" spans="1:11" ht="13.5" customHeight="1">
      <c r="A30" s="26" t="s">
        <v>18</v>
      </c>
      <c r="B30" s="9">
        <v>8778</v>
      </c>
      <c r="C30" s="16">
        <v>11948</v>
      </c>
      <c r="D30" s="9"/>
      <c r="E30" s="75">
        <v>-3170</v>
      </c>
      <c r="F30" s="13">
        <v>18817</v>
      </c>
      <c r="G30" s="16">
        <v>21546</v>
      </c>
      <c r="H30" s="10"/>
      <c r="I30" s="94">
        <v>-2729</v>
      </c>
      <c r="J30" s="10"/>
      <c r="K30" s="94">
        <v>-5899</v>
      </c>
    </row>
    <row r="31" spans="1:11" ht="13.5" customHeight="1">
      <c r="A31" s="26" t="s">
        <v>35</v>
      </c>
      <c r="B31" s="9">
        <v>8619</v>
      </c>
      <c r="C31" s="16">
        <v>12131</v>
      </c>
      <c r="D31" s="9"/>
      <c r="E31" s="75">
        <v>-3512</v>
      </c>
      <c r="F31" s="13">
        <v>17944</v>
      </c>
      <c r="G31" s="16">
        <v>21902</v>
      </c>
      <c r="H31" s="10"/>
      <c r="I31" s="94">
        <v>-3958</v>
      </c>
      <c r="J31" s="10"/>
      <c r="K31" s="94">
        <v>-7470</v>
      </c>
    </row>
    <row r="32" spans="1:11" ht="13.5" customHeight="1">
      <c r="A32" s="39" t="s">
        <v>36</v>
      </c>
      <c r="B32" s="29">
        <v>8307</v>
      </c>
      <c r="C32" s="29">
        <v>12503</v>
      </c>
      <c r="D32" s="9"/>
      <c r="E32" s="75">
        <v>-4196</v>
      </c>
      <c r="F32" s="37">
        <v>17562</v>
      </c>
      <c r="G32" s="29">
        <v>21911</v>
      </c>
      <c r="H32" s="10"/>
      <c r="I32" s="94">
        <v>-4349</v>
      </c>
      <c r="J32" s="10"/>
      <c r="K32" s="94">
        <v>-8545</v>
      </c>
    </row>
    <row r="33" spans="1:11" ht="13.5" customHeight="1">
      <c r="A33" s="39" t="s">
        <v>214</v>
      </c>
      <c r="B33" s="40">
        <v>7962</v>
      </c>
      <c r="C33" s="29">
        <v>12723</v>
      </c>
      <c r="D33" s="9"/>
      <c r="E33" s="75">
        <v>-4761</v>
      </c>
      <c r="F33" s="37">
        <v>17715</v>
      </c>
      <c r="G33" s="29">
        <v>21090</v>
      </c>
      <c r="H33" s="10"/>
      <c r="I33" s="94">
        <v>-3375</v>
      </c>
      <c r="J33" s="10"/>
      <c r="K33" s="94">
        <v>-8136</v>
      </c>
    </row>
    <row r="34" spans="1:13" ht="13.5" customHeight="1">
      <c r="A34" s="42" t="s">
        <v>233</v>
      </c>
      <c r="B34" s="43">
        <v>7851</v>
      </c>
      <c r="C34" s="44">
        <v>13027</v>
      </c>
      <c r="D34" s="9"/>
      <c r="E34" s="75">
        <v>-5176</v>
      </c>
      <c r="F34" s="43">
        <v>16987</v>
      </c>
      <c r="G34" s="44">
        <v>21438</v>
      </c>
      <c r="H34" s="10"/>
      <c r="I34" s="94">
        <v>-4451</v>
      </c>
      <c r="J34" s="10"/>
      <c r="K34" s="94">
        <v>-9627</v>
      </c>
      <c r="L34" s="41"/>
      <c r="M34" s="32"/>
    </row>
    <row r="35" spans="1:12" ht="13.5" customHeight="1">
      <c r="A35" s="42" t="s">
        <v>235</v>
      </c>
      <c r="B35" s="43">
        <v>7655</v>
      </c>
      <c r="C35" s="44">
        <v>13580</v>
      </c>
      <c r="D35" s="9"/>
      <c r="E35" s="75">
        <v>-5925</v>
      </c>
      <c r="F35" s="43">
        <v>15561</v>
      </c>
      <c r="G35" s="44">
        <v>21101</v>
      </c>
      <c r="H35" s="10"/>
      <c r="I35" s="94">
        <v>-5540</v>
      </c>
      <c r="J35" s="10"/>
      <c r="K35" s="94">
        <v>-11465</v>
      </c>
      <c r="L35" s="7"/>
    </row>
    <row r="36" spans="1:12" ht="13.5" customHeight="1">
      <c r="A36" s="39" t="s">
        <v>291</v>
      </c>
      <c r="B36" s="37">
        <v>7617</v>
      </c>
      <c r="C36" s="29">
        <v>13532</v>
      </c>
      <c r="D36" s="40"/>
      <c r="E36" s="76">
        <v>-5915</v>
      </c>
      <c r="F36" s="37">
        <v>15001</v>
      </c>
      <c r="G36" s="29">
        <v>21822</v>
      </c>
      <c r="H36" s="36"/>
      <c r="I36" s="93">
        <v>-6821</v>
      </c>
      <c r="J36" s="36"/>
      <c r="K36" s="93">
        <v>-12736</v>
      </c>
      <c r="L36" s="7"/>
    </row>
    <row r="37" spans="1:11" ht="13.5" customHeight="1">
      <c r="A37" s="39" t="s">
        <v>299</v>
      </c>
      <c r="B37" s="37">
        <v>7528</v>
      </c>
      <c r="C37" s="29">
        <v>13604</v>
      </c>
      <c r="D37" s="40"/>
      <c r="E37" s="76">
        <v>-6076</v>
      </c>
      <c r="F37" s="37">
        <v>15010</v>
      </c>
      <c r="G37" s="29">
        <v>21227</v>
      </c>
      <c r="H37" s="36"/>
      <c r="I37" s="93">
        <v>-6217</v>
      </c>
      <c r="J37" s="36"/>
      <c r="K37" s="93">
        <v>-12293</v>
      </c>
    </row>
    <row r="38" spans="1:11" ht="13.5" customHeight="1">
      <c r="A38" s="253" t="s">
        <v>390</v>
      </c>
      <c r="B38" s="47">
        <v>7044</v>
      </c>
      <c r="C38" s="46">
        <v>13982</v>
      </c>
      <c r="D38" s="6"/>
      <c r="E38" s="77">
        <v>-6938</v>
      </c>
      <c r="F38" s="47">
        <v>15469</v>
      </c>
      <c r="G38" s="46">
        <v>20055</v>
      </c>
      <c r="H38" s="254"/>
      <c r="I38" s="255">
        <v>-4586</v>
      </c>
      <c r="J38" s="254"/>
      <c r="K38" s="255">
        <v>-11524</v>
      </c>
    </row>
    <row r="39" spans="1:11" ht="13.5" customHeight="1" thickBot="1">
      <c r="A39" s="256" t="s">
        <v>391</v>
      </c>
      <c r="B39" s="257">
        <v>6871</v>
      </c>
      <c r="C39" s="258">
        <v>14125</v>
      </c>
      <c r="D39" s="259"/>
      <c r="E39" s="260">
        <v>-7254</v>
      </c>
      <c r="F39" s="257">
        <v>14401</v>
      </c>
      <c r="G39" s="258">
        <v>18059</v>
      </c>
      <c r="H39" s="261"/>
      <c r="I39" s="262">
        <v>-3658</v>
      </c>
      <c r="J39" s="261"/>
      <c r="K39" s="262">
        <v>-10912</v>
      </c>
    </row>
    <row r="40" spans="1:13" ht="13.5" customHeight="1" thickTop="1">
      <c r="A40" s="123" t="s">
        <v>314</v>
      </c>
      <c r="B40" s="124">
        <v>523</v>
      </c>
      <c r="C40" s="64">
        <v>1338</v>
      </c>
      <c r="D40" s="125"/>
      <c r="E40" s="80">
        <v>-815</v>
      </c>
      <c r="F40" s="126">
        <v>789</v>
      </c>
      <c r="G40" s="127">
        <v>873</v>
      </c>
      <c r="H40" s="125"/>
      <c r="I40" s="128">
        <v>-84</v>
      </c>
      <c r="J40" s="129"/>
      <c r="K40" s="128">
        <v>-899</v>
      </c>
      <c r="M40" s="6"/>
    </row>
    <row r="41" spans="1:13" ht="13.5" customHeight="1">
      <c r="A41" s="123" t="s">
        <v>308</v>
      </c>
      <c r="B41" s="124">
        <v>511</v>
      </c>
      <c r="C41" s="64">
        <v>1143</v>
      </c>
      <c r="D41" s="125"/>
      <c r="E41" s="80">
        <v>-632</v>
      </c>
      <c r="F41" s="126">
        <v>673</v>
      </c>
      <c r="G41" s="127">
        <v>933</v>
      </c>
      <c r="H41" s="125"/>
      <c r="I41" s="128">
        <v>-260</v>
      </c>
      <c r="J41" s="129"/>
      <c r="K41" s="128">
        <v>-892</v>
      </c>
      <c r="M41" s="6"/>
    </row>
    <row r="42" spans="1:13" ht="13.5" customHeight="1">
      <c r="A42" s="123" t="s">
        <v>315</v>
      </c>
      <c r="B42" s="124">
        <v>587</v>
      </c>
      <c r="C42" s="64">
        <v>1297</v>
      </c>
      <c r="D42" s="125"/>
      <c r="E42" s="80">
        <v>-710</v>
      </c>
      <c r="F42" s="126">
        <v>2772</v>
      </c>
      <c r="G42" s="127">
        <v>6232</v>
      </c>
      <c r="H42" s="125"/>
      <c r="I42" s="128">
        <v>-3460</v>
      </c>
      <c r="J42" s="129"/>
      <c r="K42" s="128">
        <v>-4170</v>
      </c>
      <c r="M42" s="6"/>
    </row>
    <row r="43" spans="1:13" ht="13.5" customHeight="1">
      <c r="A43" s="57" t="s">
        <v>323</v>
      </c>
      <c r="B43" s="124">
        <v>566</v>
      </c>
      <c r="C43" s="64">
        <v>1158</v>
      </c>
      <c r="D43" s="125"/>
      <c r="E43" s="80">
        <v>-592</v>
      </c>
      <c r="F43" s="126">
        <v>2648</v>
      </c>
      <c r="G43" s="127">
        <v>2312</v>
      </c>
      <c r="H43" s="125"/>
      <c r="I43" s="128">
        <v>336</v>
      </c>
      <c r="J43" s="248"/>
      <c r="K43" s="249">
        <v>-256</v>
      </c>
      <c r="M43" s="6"/>
    </row>
    <row r="44" spans="1:13" ht="13.5" customHeight="1">
      <c r="A44" s="57" t="s">
        <v>356</v>
      </c>
      <c r="B44" s="124">
        <v>529</v>
      </c>
      <c r="C44" s="64">
        <v>1197</v>
      </c>
      <c r="D44" s="125"/>
      <c r="E44" s="80">
        <v>-668</v>
      </c>
      <c r="F44" s="126">
        <v>852</v>
      </c>
      <c r="G44" s="127">
        <v>847</v>
      </c>
      <c r="H44" s="125"/>
      <c r="I44" s="128">
        <v>5</v>
      </c>
      <c r="J44" s="248"/>
      <c r="K44" s="249">
        <v>-663</v>
      </c>
      <c r="M44" s="6"/>
    </row>
    <row r="45" spans="1:13" ht="13.5" customHeight="1">
      <c r="A45" s="57" t="s">
        <v>383</v>
      </c>
      <c r="B45" s="124">
        <v>624</v>
      </c>
      <c r="C45" s="64">
        <v>1083</v>
      </c>
      <c r="D45" s="125"/>
      <c r="E45" s="80">
        <v>-459</v>
      </c>
      <c r="F45" s="126">
        <v>846</v>
      </c>
      <c r="G45" s="127">
        <v>899</v>
      </c>
      <c r="H45" s="125"/>
      <c r="I45" s="128">
        <v>-53</v>
      </c>
      <c r="J45" s="248"/>
      <c r="K45" s="249">
        <v>-512</v>
      </c>
      <c r="M45" s="6"/>
    </row>
    <row r="46" spans="1:13" ht="13.5" customHeight="1">
      <c r="A46" s="57" t="s">
        <v>385</v>
      </c>
      <c r="B46" s="124">
        <v>599</v>
      </c>
      <c r="C46" s="64">
        <v>1021</v>
      </c>
      <c r="D46" s="125"/>
      <c r="E46" s="80">
        <v>-422</v>
      </c>
      <c r="F46" s="126">
        <v>1101</v>
      </c>
      <c r="G46" s="127">
        <v>1129</v>
      </c>
      <c r="H46" s="125"/>
      <c r="I46" s="128">
        <v>-28</v>
      </c>
      <c r="J46" s="248"/>
      <c r="K46" s="249">
        <v>-450</v>
      </c>
      <c r="M46" s="6"/>
    </row>
    <row r="47" spans="1:13" ht="13.5" customHeight="1">
      <c r="A47" s="57" t="s">
        <v>387</v>
      </c>
      <c r="B47" s="124">
        <v>576</v>
      </c>
      <c r="C47" s="64">
        <v>1159</v>
      </c>
      <c r="D47" s="125"/>
      <c r="E47" s="80">
        <v>-583</v>
      </c>
      <c r="F47" s="126">
        <v>1038</v>
      </c>
      <c r="G47" s="127">
        <v>1081</v>
      </c>
      <c r="H47" s="125"/>
      <c r="I47" s="128">
        <v>-43</v>
      </c>
      <c r="J47" s="248"/>
      <c r="K47" s="249">
        <v>-626</v>
      </c>
      <c r="M47" s="6"/>
    </row>
    <row r="48" spans="1:13" ht="13.5" customHeight="1">
      <c r="A48" s="57" t="s">
        <v>392</v>
      </c>
      <c r="B48" s="124">
        <v>575</v>
      </c>
      <c r="C48" s="64">
        <v>1136</v>
      </c>
      <c r="D48" s="125"/>
      <c r="E48" s="80">
        <v>-561</v>
      </c>
      <c r="F48" s="126">
        <v>1101</v>
      </c>
      <c r="G48" s="127">
        <v>1177</v>
      </c>
      <c r="H48" s="125"/>
      <c r="I48" s="128">
        <v>-76</v>
      </c>
      <c r="J48" s="248"/>
      <c r="K48" s="249">
        <v>-637</v>
      </c>
      <c r="M48" s="6"/>
    </row>
    <row r="49" spans="1:13" ht="13.5" customHeight="1">
      <c r="A49" s="57" t="s">
        <v>292</v>
      </c>
      <c r="B49" s="124">
        <v>558</v>
      </c>
      <c r="C49" s="64">
        <v>1189</v>
      </c>
      <c r="D49" s="125"/>
      <c r="E49" s="80">
        <v>-631</v>
      </c>
      <c r="F49" s="126">
        <v>991</v>
      </c>
      <c r="G49" s="127">
        <v>986</v>
      </c>
      <c r="H49" s="125"/>
      <c r="I49" s="128">
        <v>5</v>
      </c>
      <c r="J49" s="248"/>
      <c r="K49" s="249">
        <v>-626</v>
      </c>
      <c r="M49" s="6"/>
    </row>
    <row r="50" spans="1:13" ht="13.5" customHeight="1">
      <c r="A50" s="57" t="s">
        <v>408</v>
      </c>
      <c r="B50" s="124">
        <v>536</v>
      </c>
      <c r="C50" s="64">
        <v>1294</v>
      </c>
      <c r="D50" s="125"/>
      <c r="E50" s="80">
        <v>-758</v>
      </c>
      <c r="F50" s="126">
        <v>734</v>
      </c>
      <c r="G50" s="127">
        <v>813</v>
      </c>
      <c r="H50" s="125"/>
      <c r="I50" s="128">
        <v>-79</v>
      </c>
      <c r="J50" s="248"/>
      <c r="K50" s="249">
        <v>-837</v>
      </c>
      <c r="M50" s="6"/>
    </row>
    <row r="51" spans="1:13" ht="13.5" customHeight="1">
      <c r="A51" s="57" t="s">
        <v>415</v>
      </c>
      <c r="B51" s="124">
        <f>'4～5面'!H6</f>
        <v>538</v>
      </c>
      <c r="C51" s="64">
        <f>'4～5面'!K6</f>
        <v>1270</v>
      </c>
      <c r="D51" s="125"/>
      <c r="E51" s="80">
        <f>B51-C51</f>
        <v>-732</v>
      </c>
      <c r="F51" s="126">
        <f>'4～5面'!Q6</f>
        <v>676</v>
      </c>
      <c r="G51" s="127">
        <f>'4～5面'!V6</f>
        <v>717</v>
      </c>
      <c r="H51" s="125"/>
      <c r="I51" s="128">
        <f>F51-G51</f>
        <v>-41</v>
      </c>
      <c r="J51" s="248"/>
      <c r="K51" s="249">
        <f>+I51+E51</f>
        <v>-773</v>
      </c>
      <c r="L51" s="401"/>
      <c r="M51" s="6"/>
    </row>
    <row r="52" spans="1:13" ht="13.5" customHeight="1">
      <c r="A52" s="105" t="s">
        <v>19</v>
      </c>
      <c r="B52" s="103">
        <f>SUM(B40:B51)</f>
        <v>6722</v>
      </c>
      <c r="C52" s="103">
        <f>SUM(C40:C51)</f>
        <v>14285</v>
      </c>
      <c r="D52" s="102"/>
      <c r="E52" s="104">
        <f>+B52-C52</f>
        <v>-7563</v>
      </c>
      <c r="F52" s="103">
        <f>SUM(F40:F51)</f>
        <v>14221</v>
      </c>
      <c r="G52" s="103">
        <f>SUM(G40:G51)</f>
        <v>17999</v>
      </c>
      <c r="H52" s="106"/>
      <c r="I52" s="104">
        <f>+F52-G52</f>
        <v>-3778</v>
      </c>
      <c r="J52" s="107"/>
      <c r="K52" s="108">
        <f>+I52+E52</f>
        <v>-11341</v>
      </c>
      <c r="L52" s="401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20</v>
      </c>
      <c r="B54" s="30"/>
      <c r="C54" s="31"/>
      <c r="D54" s="31"/>
      <c r="E54" s="512"/>
      <c r="F54" s="31"/>
      <c r="G54" s="31"/>
      <c r="H54" s="31"/>
      <c r="I54" s="512"/>
      <c r="J54" s="31"/>
      <c r="K54" s="512"/>
    </row>
    <row r="55" spans="1:11" ht="13.5" customHeight="1">
      <c r="A55" s="57" t="s">
        <v>407</v>
      </c>
      <c r="B55" s="58">
        <v>599</v>
      </c>
      <c r="C55" s="59">
        <v>1263</v>
      </c>
      <c r="D55" s="9"/>
      <c r="E55" s="75">
        <v>-664</v>
      </c>
      <c r="F55" s="13">
        <v>656</v>
      </c>
      <c r="G55" s="16">
        <v>778</v>
      </c>
      <c r="H55" s="9"/>
      <c r="I55" s="93">
        <v>-122</v>
      </c>
      <c r="J55" s="10"/>
      <c r="K55" s="94">
        <v>-786</v>
      </c>
    </row>
    <row r="56" ht="19.5" customHeight="1"/>
  </sheetData>
  <sheetProtection/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4" customWidth="1"/>
    <col min="2" max="2" width="8.875" style="194" customWidth="1"/>
    <col min="3" max="4" width="7.625" style="194" customWidth="1"/>
    <col min="5" max="7" width="6.375" style="194" customWidth="1"/>
    <col min="8" max="10" width="4.375" style="194" customWidth="1"/>
    <col min="11" max="11" width="5.875" style="194" bestFit="1" customWidth="1"/>
    <col min="12" max="13" width="4.375" style="194" customWidth="1"/>
    <col min="14" max="16" width="4.625" style="194" customWidth="1"/>
    <col min="17" max="17" width="6.625" style="194" customWidth="1"/>
    <col min="18" max="19" width="6.125" style="194" customWidth="1"/>
    <col min="20" max="20" width="6.25390625" style="194" customWidth="1"/>
    <col min="21" max="21" width="6.125" style="194" customWidth="1"/>
    <col min="22" max="22" width="6.625" style="194" customWidth="1"/>
    <col min="23" max="26" width="6.125" style="194" customWidth="1"/>
    <col min="27" max="27" width="6.50390625" style="194" customWidth="1"/>
    <col min="28" max="28" width="6.75390625" style="194" customWidth="1"/>
    <col min="29" max="29" width="6.875" style="194" customWidth="1"/>
    <col min="30" max="30" width="8.50390625" style="194" customWidth="1"/>
    <col min="31" max="31" width="4.50390625" style="194" customWidth="1"/>
    <col min="32" max="32" width="10.50390625" style="194" bestFit="1" customWidth="1"/>
    <col min="33" max="16384" width="9.00390625" style="194" customWidth="1"/>
  </cols>
  <sheetData>
    <row r="1" spans="1:30" s="457" customFormat="1" ht="24" customHeight="1">
      <c r="A1" s="193" t="s">
        <v>110</v>
      </c>
      <c r="B1" s="360"/>
      <c r="C1" s="360"/>
      <c r="D1" s="360"/>
      <c r="E1" s="361"/>
      <c r="F1" s="361"/>
      <c r="G1" s="361"/>
      <c r="H1" s="360"/>
      <c r="I1" s="360"/>
      <c r="J1" s="360"/>
      <c r="K1" s="360"/>
      <c r="L1" s="360"/>
      <c r="M1" s="360"/>
      <c r="N1" s="360"/>
      <c r="O1" s="360"/>
      <c r="P1" s="360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193"/>
    </row>
    <row r="2" spans="2:28" ht="15" customHeight="1">
      <c r="B2" s="362"/>
      <c r="P2" s="378"/>
      <c r="Q2" s="367"/>
      <c r="AB2" s="194" t="s">
        <v>112</v>
      </c>
    </row>
    <row r="3" spans="1:30" ht="13.5" customHeight="1">
      <c r="A3" s="195"/>
      <c r="B3" s="363" t="s">
        <v>114</v>
      </c>
      <c r="C3" s="364"/>
      <c r="D3" s="363" t="s">
        <v>115</v>
      </c>
      <c r="E3" s="365" t="s">
        <v>116</v>
      </c>
      <c r="F3" s="363"/>
      <c r="G3" s="366"/>
      <c r="H3" s="365" t="s">
        <v>117</v>
      </c>
      <c r="I3" s="364"/>
      <c r="J3" s="366" t="s">
        <v>118</v>
      </c>
      <c r="K3" s="363" t="s">
        <v>119</v>
      </c>
      <c r="L3" s="364"/>
      <c r="M3" s="366" t="s">
        <v>120</v>
      </c>
      <c r="N3" s="363" t="s">
        <v>121</v>
      </c>
      <c r="O3" s="363"/>
      <c r="P3" s="366"/>
      <c r="Q3" s="379" t="s">
        <v>122</v>
      </c>
      <c r="R3" s="380"/>
      <c r="S3" s="380"/>
      <c r="T3" s="380"/>
      <c r="U3" s="381"/>
      <c r="V3" s="380" t="s">
        <v>123</v>
      </c>
      <c r="W3" s="380"/>
      <c r="X3" s="380"/>
      <c r="Y3" s="380"/>
      <c r="Z3" s="381"/>
      <c r="AA3" s="363" t="s">
        <v>124</v>
      </c>
      <c r="AB3" s="363"/>
      <c r="AC3" s="366"/>
      <c r="AD3" s="195"/>
    </row>
    <row r="4" spans="1:30" ht="13.5" customHeight="1">
      <c r="A4" s="196" t="s">
        <v>125</v>
      </c>
      <c r="B4" s="367"/>
      <c r="C4" s="367"/>
      <c r="D4" s="368"/>
      <c r="E4" s="204"/>
      <c r="F4" s="367"/>
      <c r="G4" s="369"/>
      <c r="H4" s="370"/>
      <c r="I4" s="367"/>
      <c r="J4" s="369"/>
      <c r="K4" s="367"/>
      <c r="L4" s="367"/>
      <c r="M4" s="369"/>
      <c r="N4" s="367"/>
      <c r="O4" s="367"/>
      <c r="P4" s="382"/>
      <c r="Q4" s="204"/>
      <c r="R4" s="383" t="s">
        <v>76</v>
      </c>
      <c r="S4" s="382"/>
      <c r="T4" s="368" t="s">
        <v>126</v>
      </c>
      <c r="U4" s="384" t="s">
        <v>127</v>
      </c>
      <c r="V4" s="378"/>
      <c r="W4" s="383" t="s">
        <v>76</v>
      </c>
      <c r="X4" s="378"/>
      <c r="Y4" s="385" t="s">
        <v>126</v>
      </c>
      <c r="Z4" s="384" t="s">
        <v>127</v>
      </c>
      <c r="AA4" s="367"/>
      <c r="AB4" s="367"/>
      <c r="AC4" s="369"/>
      <c r="AD4" s="196" t="s">
        <v>125</v>
      </c>
    </row>
    <row r="5" spans="1:30" ht="13.5" customHeight="1">
      <c r="A5" s="197"/>
      <c r="B5" s="371" t="s">
        <v>129</v>
      </c>
      <c r="C5" s="372" t="s">
        <v>69</v>
      </c>
      <c r="D5" s="371" t="s">
        <v>70</v>
      </c>
      <c r="E5" s="373" t="s">
        <v>76</v>
      </c>
      <c r="F5" s="373" t="s">
        <v>69</v>
      </c>
      <c r="G5" s="374" t="s">
        <v>70</v>
      </c>
      <c r="H5" s="375" t="s">
        <v>76</v>
      </c>
      <c r="I5" s="458" t="s">
        <v>69</v>
      </c>
      <c r="J5" s="459" t="s">
        <v>70</v>
      </c>
      <c r="K5" s="377" t="s">
        <v>76</v>
      </c>
      <c r="L5" s="458" t="s">
        <v>69</v>
      </c>
      <c r="M5" s="459" t="s">
        <v>70</v>
      </c>
      <c r="N5" s="377" t="s">
        <v>76</v>
      </c>
      <c r="O5" s="373" t="s">
        <v>69</v>
      </c>
      <c r="P5" s="374" t="s">
        <v>70</v>
      </c>
      <c r="Q5" s="373" t="s">
        <v>76</v>
      </c>
      <c r="R5" s="386" t="s">
        <v>69</v>
      </c>
      <c r="S5" s="387" t="s">
        <v>70</v>
      </c>
      <c r="T5" s="378"/>
      <c r="U5" s="388"/>
      <c r="V5" s="383" t="s">
        <v>76</v>
      </c>
      <c r="W5" s="386" t="s">
        <v>69</v>
      </c>
      <c r="X5" s="387" t="s">
        <v>70</v>
      </c>
      <c r="Y5" s="378"/>
      <c r="Z5" s="388"/>
      <c r="AA5" s="377" t="s">
        <v>76</v>
      </c>
      <c r="AB5" s="373" t="s">
        <v>69</v>
      </c>
      <c r="AC5" s="373" t="s">
        <v>70</v>
      </c>
      <c r="AD5" s="197"/>
    </row>
    <row r="6" spans="1:30" ht="19.5" customHeight="1">
      <c r="A6" s="198" t="s">
        <v>130</v>
      </c>
      <c r="B6" s="199">
        <v>1083761</v>
      </c>
      <c r="C6" s="199">
        <v>508822</v>
      </c>
      <c r="D6" s="199">
        <v>574939</v>
      </c>
      <c r="E6" s="199">
        <v>-773</v>
      </c>
      <c r="F6" s="199">
        <v>-381</v>
      </c>
      <c r="G6" s="199">
        <v>-392</v>
      </c>
      <c r="H6" s="199">
        <v>538</v>
      </c>
      <c r="I6" s="199">
        <v>272</v>
      </c>
      <c r="J6" s="199">
        <v>266</v>
      </c>
      <c r="K6" s="199">
        <v>1270</v>
      </c>
      <c r="L6" s="199">
        <v>644</v>
      </c>
      <c r="M6" s="199">
        <v>626</v>
      </c>
      <c r="N6" s="199">
        <v>-732</v>
      </c>
      <c r="O6" s="199">
        <v>-372</v>
      </c>
      <c r="P6" s="199">
        <v>-360</v>
      </c>
      <c r="Q6" s="199">
        <v>676</v>
      </c>
      <c r="R6" s="199">
        <v>359</v>
      </c>
      <c r="S6" s="199">
        <v>317</v>
      </c>
      <c r="T6" s="200" t="s">
        <v>131</v>
      </c>
      <c r="U6" s="199">
        <v>676</v>
      </c>
      <c r="V6" s="199">
        <v>717</v>
      </c>
      <c r="W6" s="199">
        <v>368</v>
      </c>
      <c r="X6" s="199">
        <v>349</v>
      </c>
      <c r="Y6" s="200" t="s">
        <v>131</v>
      </c>
      <c r="Z6" s="199">
        <v>717</v>
      </c>
      <c r="AA6" s="199">
        <v>-41</v>
      </c>
      <c r="AB6" s="199">
        <v>-9</v>
      </c>
      <c r="AC6" s="199">
        <v>-32</v>
      </c>
      <c r="AD6" s="198" t="s">
        <v>130</v>
      </c>
    </row>
    <row r="7" spans="1:30" ht="14.25" customHeight="1">
      <c r="A7" s="201" t="s">
        <v>132</v>
      </c>
      <c r="B7" s="202">
        <v>1083812</v>
      </c>
      <c r="C7" s="203">
        <v>508814</v>
      </c>
      <c r="D7" s="203">
        <v>574998</v>
      </c>
      <c r="E7" s="203">
        <v>-734</v>
      </c>
      <c r="F7" s="203">
        <v>-385</v>
      </c>
      <c r="G7" s="203">
        <v>-349</v>
      </c>
      <c r="H7" s="203">
        <v>538</v>
      </c>
      <c r="I7" s="203">
        <v>272</v>
      </c>
      <c r="J7" s="203">
        <v>266</v>
      </c>
      <c r="K7" s="203">
        <v>1270</v>
      </c>
      <c r="L7" s="203">
        <v>644</v>
      </c>
      <c r="M7" s="203">
        <v>626</v>
      </c>
      <c r="N7" s="203">
        <v>-732</v>
      </c>
      <c r="O7" s="203">
        <v>-372</v>
      </c>
      <c r="P7" s="203">
        <v>-360</v>
      </c>
      <c r="Q7" s="203">
        <v>1398</v>
      </c>
      <c r="R7" s="203">
        <v>688</v>
      </c>
      <c r="S7" s="203">
        <v>710</v>
      </c>
      <c r="T7" s="203">
        <v>722</v>
      </c>
      <c r="U7" s="203">
        <v>676</v>
      </c>
      <c r="V7" s="203">
        <v>1400</v>
      </c>
      <c r="W7" s="203">
        <v>701</v>
      </c>
      <c r="X7" s="203">
        <v>699</v>
      </c>
      <c r="Y7" s="203">
        <v>683</v>
      </c>
      <c r="Z7" s="203">
        <v>717</v>
      </c>
      <c r="AA7" s="203">
        <v>-2</v>
      </c>
      <c r="AB7" s="203">
        <v>-13</v>
      </c>
      <c r="AC7" s="203">
        <v>11</v>
      </c>
      <c r="AD7" s="201" t="s">
        <v>132</v>
      </c>
    </row>
    <row r="8" spans="1:30" ht="14.25" customHeight="1">
      <c r="A8" s="205" t="s">
        <v>133</v>
      </c>
      <c r="B8" s="203">
        <v>977240</v>
      </c>
      <c r="C8" s="203">
        <v>459011</v>
      </c>
      <c r="D8" s="203">
        <v>518229</v>
      </c>
      <c r="E8" s="203">
        <v>-622</v>
      </c>
      <c r="F8" s="203">
        <v>-331</v>
      </c>
      <c r="G8" s="203">
        <v>-291</v>
      </c>
      <c r="H8" s="203">
        <v>493</v>
      </c>
      <c r="I8" s="203">
        <v>248</v>
      </c>
      <c r="J8" s="203">
        <v>245</v>
      </c>
      <c r="K8" s="203">
        <v>1106</v>
      </c>
      <c r="L8" s="203">
        <v>566</v>
      </c>
      <c r="M8" s="203">
        <v>540</v>
      </c>
      <c r="N8" s="203">
        <v>-613</v>
      </c>
      <c r="O8" s="203">
        <v>-318</v>
      </c>
      <c r="P8" s="203">
        <v>-295</v>
      </c>
      <c r="Q8" s="203">
        <v>1249</v>
      </c>
      <c r="R8" s="203">
        <v>625</v>
      </c>
      <c r="S8" s="203">
        <v>624</v>
      </c>
      <c r="T8" s="203">
        <v>625</v>
      </c>
      <c r="U8" s="203">
        <v>624</v>
      </c>
      <c r="V8" s="203">
        <v>1258</v>
      </c>
      <c r="W8" s="203">
        <v>638</v>
      </c>
      <c r="X8" s="203">
        <v>620</v>
      </c>
      <c r="Y8" s="203">
        <v>581</v>
      </c>
      <c r="Z8" s="203">
        <v>677</v>
      </c>
      <c r="AA8" s="203">
        <v>-9</v>
      </c>
      <c r="AB8" s="203">
        <v>-13</v>
      </c>
      <c r="AC8" s="203">
        <v>4</v>
      </c>
      <c r="AD8" s="205" t="s">
        <v>133</v>
      </c>
    </row>
    <row r="9" spans="1:30" ht="14.25" customHeight="1">
      <c r="A9" s="206" t="s">
        <v>135</v>
      </c>
      <c r="B9" s="207">
        <v>106572</v>
      </c>
      <c r="C9" s="207">
        <v>49803</v>
      </c>
      <c r="D9" s="207">
        <v>56769</v>
      </c>
      <c r="E9" s="207">
        <v>-112</v>
      </c>
      <c r="F9" s="207">
        <v>-54</v>
      </c>
      <c r="G9" s="207">
        <v>-58</v>
      </c>
      <c r="H9" s="207">
        <v>45</v>
      </c>
      <c r="I9" s="207">
        <v>24</v>
      </c>
      <c r="J9" s="207">
        <v>21</v>
      </c>
      <c r="K9" s="207">
        <v>164</v>
      </c>
      <c r="L9" s="207">
        <v>78</v>
      </c>
      <c r="M9" s="207">
        <v>86</v>
      </c>
      <c r="N9" s="207">
        <v>-119</v>
      </c>
      <c r="O9" s="207">
        <v>-54</v>
      </c>
      <c r="P9" s="207">
        <v>-65</v>
      </c>
      <c r="Q9" s="207">
        <v>149</v>
      </c>
      <c r="R9" s="207">
        <v>63</v>
      </c>
      <c r="S9" s="207">
        <v>86</v>
      </c>
      <c r="T9" s="207">
        <v>97</v>
      </c>
      <c r="U9" s="207">
        <v>52</v>
      </c>
      <c r="V9" s="207">
        <v>142</v>
      </c>
      <c r="W9" s="207">
        <v>63</v>
      </c>
      <c r="X9" s="207">
        <v>79</v>
      </c>
      <c r="Y9" s="207">
        <v>102</v>
      </c>
      <c r="Z9" s="207">
        <v>40</v>
      </c>
      <c r="AA9" s="207">
        <v>7</v>
      </c>
      <c r="AB9" s="207">
        <v>0</v>
      </c>
      <c r="AC9" s="207">
        <v>7</v>
      </c>
      <c r="AD9" s="206" t="s">
        <v>135</v>
      </c>
    </row>
    <row r="10" spans="1:30" ht="14.25" customHeight="1">
      <c r="A10" s="205" t="s">
        <v>205</v>
      </c>
      <c r="B10" s="203">
        <v>323540</v>
      </c>
      <c r="C10" s="203">
        <v>152419</v>
      </c>
      <c r="D10" s="203">
        <v>171121</v>
      </c>
      <c r="E10" s="203">
        <v>9</v>
      </c>
      <c r="F10" s="203">
        <v>1</v>
      </c>
      <c r="G10" s="203">
        <v>8</v>
      </c>
      <c r="H10" s="203">
        <v>183</v>
      </c>
      <c r="I10" s="460">
        <v>86</v>
      </c>
      <c r="J10" s="460">
        <v>97</v>
      </c>
      <c r="K10" s="203">
        <v>289</v>
      </c>
      <c r="L10" s="208">
        <v>144</v>
      </c>
      <c r="M10" s="208">
        <v>145</v>
      </c>
      <c r="N10" s="203">
        <v>-106</v>
      </c>
      <c r="O10" s="203">
        <v>-58</v>
      </c>
      <c r="P10" s="203">
        <v>-48</v>
      </c>
      <c r="Q10" s="203">
        <v>525</v>
      </c>
      <c r="R10" s="203">
        <v>273</v>
      </c>
      <c r="S10" s="203">
        <v>252</v>
      </c>
      <c r="T10" s="203">
        <v>228</v>
      </c>
      <c r="U10" s="203">
        <v>297</v>
      </c>
      <c r="V10" s="203">
        <v>410</v>
      </c>
      <c r="W10" s="203">
        <v>214</v>
      </c>
      <c r="X10" s="203">
        <v>196</v>
      </c>
      <c r="Y10" s="203">
        <v>125</v>
      </c>
      <c r="Z10" s="203">
        <v>285</v>
      </c>
      <c r="AA10" s="203">
        <v>115</v>
      </c>
      <c r="AB10" s="203">
        <v>59</v>
      </c>
      <c r="AC10" s="203">
        <v>56</v>
      </c>
      <c r="AD10" s="205" t="s">
        <v>136</v>
      </c>
    </row>
    <row r="11" spans="1:34" ht="14.25" customHeight="1">
      <c r="A11" s="205" t="s">
        <v>138</v>
      </c>
      <c r="B11" s="203">
        <v>58959</v>
      </c>
      <c r="C11" s="203">
        <v>27232</v>
      </c>
      <c r="D11" s="203">
        <v>31727</v>
      </c>
      <c r="E11" s="203">
        <v>-27</v>
      </c>
      <c r="F11" s="203">
        <v>-14</v>
      </c>
      <c r="G11" s="203">
        <v>-13</v>
      </c>
      <c r="H11" s="203">
        <v>35</v>
      </c>
      <c r="I11" s="208">
        <v>16</v>
      </c>
      <c r="J11" s="208">
        <v>19</v>
      </c>
      <c r="K11" s="203">
        <v>58</v>
      </c>
      <c r="L11" s="208">
        <v>28</v>
      </c>
      <c r="M11" s="208">
        <v>30</v>
      </c>
      <c r="N11" s="203">
        <v>-23</v>
      </c>
      <c r="O11" s="203">
        <v>-12</v>
      </c>
      <c r="P11" s="203">
        <v>-11</v>
      </c>
      <c r="Q11" s="203">
        <v>56</v>
      </c>
      <c r="R11" s="203">
        <v>26</v>
      </c>
      <c r="S11" s="203">
        <v>30</v>
      </c>
      <c r="T11" s="203">
        <v>24</v>
      </c>
      <c r="U11" s="203">
        <v>32</v>
      </c>
      <c r="V11" s="203">
        <v>60</v>
      </c>
      <c r="W11" s="203">
        <v>28</v>
      </c>
      <c r="X11" s="203">
        <v>32</v>
      </c>
      <c r="Y11" s="203">
        <v>37</v>
      </c>
      <c r="Z11" s="203">
        <v>23</v>
      </c>
      <c r="AA11" s="203">
        <v>-4</v>
      </c>
      <c r="AB11" s="203">
        <v>-2</v>
      </c>
      <c r="AC11" s="203">
        <v>-2</v>
      </c>
      <c r="AD11" s="205" t="s">
        <v>138</v>
      </c>
      <c r="AH11" s="461"/>
    </row>
    <row r="12" spans="1:30" ht="14.25" customHeight="1">
      <c r="A12" s="205" t="s">
        <v>212</v>
      </c>
      <c r="B12" s="203">
        <v>98155</v>
      </c>
      <c r="C12" s="203">
        <v>46143</v>
      </c>
      <c r="D12" s="203">
        <v>52012</v>
      </c>
      <c r="E12" s="203">
        <v>-94</v>
      </c>
      <c r="F12" s="203">
        <v>-37</v>
      </c>
      <c r="G12" s="203">
        <v>-57</v>
      </c>
      <c r="H12" s="203">
        <v>55</v>
      </c>
      <c r="I12" s="208">
        <v>29</v>
      </c>
      <c r="J12" s="208">
        <v>26</v>
      </c>
      <c r="K12" s="203">
        <v>127</v>
      </c>
      <c r="L12" s="208">
        <v>62</v>
      </c>
      <c r="M12" s="208">
        <v>65</v>
      </c>
      <c r="N12" s="203">
        <v>-72</v>
      </c>
      <c r="O12" s="203">
        <v>-33</v>
      </c>
      <c r="P12" s="203">
        <v>-39</v>
      </c>
      <c r="Q12" s="203">
        <v>98</v>
      </c>
      <c r="R12" s="203">
        <v>50</v>
      </c>
      <c r="S12" s="203">
        <v>48</v>
      </c>
      <c r="T12" s="203">
        <v>54</v>
      </c>
      <c r="U12" s="203">
        <v>44</v>
      </c>
      <c r="V12" s="203">
        <v>120</v>
      </c>
      <c r="W12" s="203">
        <v>54</v>
      </c>
      <c r="X12" s="203">
        <v>66</v>
      </c>
      <c r="Y12" s="203">
        <v>48</v>
      </c>
      <c r="Z12" s="203">
        <v>72</v>
      </c>
      <c r="AA12" s="203">
        <v>-22</v>
      </c>
      <c r="AB12" s="203">
        <v>-4</v>
      </c>
      <c r="AC12" s="203">
        <v>-18</v>
      </c>
      <c r="AD12" s="205" t="s">
        <v>212</v>
      </c>
    </row>
    <row r="13" spans="1:30" ht="14.25" customHeight="1">
      <c r="A13" s="205" t="s">
        <v>139</v>
      </c>
      <c r="B13" s="203">
        <v>78739</v>
      </c>
      <c r="C13" s="203">
        <v>36684</v>
      </c>
      <c r="D13" s="203">
        <v>42055</v>
      </c>
      <c r="E13" s="203">
        <v>-73</v>
      </c>
      <c r="F13" s="203">
        <v>-35</v>
      </c>
      <c r="G13" s="203">
        <v>-38</v>
      </c>
      <c r="H13" s="203">
        <v>24</v>
      </c>
      <c r="I13" s="208">
        <v>15</v>
      </c>
      <c r="J13" s="208">
        <v>9</v>
      </c>
      <c r="K13" s="203">
        <v>91</v>
      </c>
      <c r="L13" s="208">
        <v>49</v>
      </c>
      <c r="M13" s="208">
        <v>42</v>
      </c>
      <c r="N13" s="203">
        <v>-67</v>
      </c>
      <c r="O13" s="203">
        <v>-34</v>
      </c>
      <c r="P13" s="203">
        <v>-33</v>
      </c>
      <c r="Q13" s="203">
        <v>91</v>
      </c>
      <c r="R13" s="203">
        <v>49</v>
      </c>
      <c r="S13" s="203">
        <v>42</v>
      </c>
      <c r="T13" s="203">
        <v>48</v>
      </c>
      <c r="U13" s="203">
        <v>43</v>
      </c>
      <c r="V13" s="203">
        <v>97</v>
      </c>
      <c r="W13" s="203">
        <v>50</v>
      </c>
      <c r="X13" s="203">
        <v>47</v>
      </c>
      <c r="Y13" s="203">
        <v>20</v>
      </c>
      <c r="Z13" s="203">
        <v>77</v>
      </c>
      <c r="AA13" s="203">
        <v>-6</v>
      </c>
      <c r="AB13" s="203">
        <v>-1</v>
      </c>
      <c r="AC13" s="203">
        <v>-5</v>
      </c>
      <c r="AD13" s="205" t="s">
        <v>139</v>
      </c>
    </row>
    <row r="14" spans="1:30" ht="14.25" customHeight="1">
      <c r="A14" s="205" t="s">
        <v>140</v>
      </c>
      <c r="B14" s="203">
        <v>32135</v>
      </c>
      <c r="C14" s="203">
        <v>15101</v>
      </c>
      <c r="D14" s="203">
        <v>17034</v>
      </c>
      <c r="E14" s="203">
        <v>-74</v>
      </c>
      <c r="F14" s="203">
        <v>-31</v>
      </c>
      <c r="G14" s="203">
        <v>-43</v>
      </c>
      <c r="H14" s="203">
        <v>11</v>
      </c>
      <c r="I14" s="208">
        <v>4</v>
      </c>
      <c r="J14" s="208">
        <v>7</v>
      </c>
      <c r="K14" s="203">
        <v>48</v>
      </c>
      <c r="L14" s="208">
        <v>23</v>
      </c>
      <c r="M14" s="208">
        <v>25</v>
      </c>
      <c r="N14" s="203">
        <v>-37</v>
      </c>
      <c r="O14" s="203">
        <v>-19</v>
      </c>
      <c r="P14" s="203">
        <v>-18</v>
      </c>
      <c r="Q14" s="203">
        <v>30</v>
      </c>
      <c r="R14" s="203">
        <v>17</v>
      </c>
      <c r="S14" s="203">
        <v>13</v>
      </c>
      <c r="T14" s="203">
        <v>18</v>
      </c>
      <c r="U14" s="203">
        <v>12</v>
      </c>
      <c r="V14" s="203">
        <v>67</v>
      </c>
      <c r="W14" s="203">
        <v>29</v>
      </c>
      <c r="X14" s="203">
        <v>38</v>
      </c>
      <c r="Y14" s="203">
        <v>52</v>
      </c>
      <c r="Z14" s="203">
        <v>15</v>
      </c>
      <c r="AA14" s="203">
        <v>-37</v>
      </c>
      <c r="AB14" s="203">
        <v>-12</v>
      </c>
      <c r="AC14" s="203">
        <v>-25</v>
      </c>
      <c r="AD14" s="205" t="s">
        <v>140</v>
      </c>
    </row>
    <row r="15" spans="1:30" ht="14.25" customHeight="1">
      <c r="A15" s="205" t="s">
        <v>141</v>
      </c>
      <c r="B15" s="203">
        <v>50602</v>
      </c>
      <c r="C15" s="203">
        <v>23840</v>
      </c>
      <c r="D15" s="203">
        <v>26762</v>
      </c>
      <c r="E15" s="203">
        <v>-111</v>
      </c>
      <c r="F15" s="203">
        <v>-76</v>
      </c>
      <c r="G15" s="203">
        <v>-35</v>
      </c>
      <c r="H15" s="203">
        <v>16</v>
      </c>
      <c r="I15" s="208">
        <v>12</v>
      </c>
      <c r="J15" s="208">
        <v>4</v>
      </c>
      <c r="K15" s="203">
        <v>70</v>
      </c>
      <c r="L15" s="208">
        <v>39</v>
      </c>
      <c r="M15" s="208">
        <v>31</v>
      </c>
      <c r="N15" s="203">
        <v>-54</v>
      </c>
      <c r="O15" s="203">
        <v>-27</v>
      </c>
      <c r="P15" s="203">
        <v>-27</v>
      </c>
      <c r="Q15" s="203">
        <v>51</v>
      </c>
      <c r="R15" s="203">
        <v>23</v>
      </c>
      <c r="S15" s="203">
        <v>28</v>
      </c>
      <c r="T15" s="203">
        <v>22</v>
      </c>
      <c r="U15" s="203">
        <v>29</v>
      </c>
      <c r="V15" s="203">
        <v>108</v>
      </c>
      <c r="W15" s="203">
        <v>72</v>
      </c>
      <c r="X15" s="203">
        <v>36</v>
      </c>
      <c r="Y15" s="203">
        <v>75</v>
      </c>
      <c r="Z15" s="203">
        <v>33</v>
      </c>
      <c r="AA15" s="203">
        <v>-57</v>
      </c>
      <c r="AB15" s="203">
        <v>-49</v>
      </c>
      <c r="AC15" s="203">
        <v>-8</v>
      </c>
      <c r="AD15" s="205" t="s">
        <v>141</v>
      </c>
    </row>
    <row r="16" spans="1:30" ht="14.25" customHeight="1">
      <c r="A16" s="205" t="s">
        <v>142</v>
      </c>
      <c r="B16" s="203">
        <v>34327</v>
      </c>
      <c r="C16" s="203">
        <v>15921</v>
      </c>
      <c r="D16" s="203">
        <v>18406</v>
      </c>
      <c r="E16" s="203">
        <v>-55</v>
      </c>
      <c r="F16" s="203">
        <v>-30</v>
      </c>
      <c r="G16" s="203">
        <v>-25</v>
      </c>
      <c r="H16" s="203">
        <v>21</v>
      </c>
      <c r="I16" s="208">
        <v>8</v>
      </c>
      <c r="J16" s="208">
        <v>13</v>
      </c>
      <c r="K16" s="203">
        <v>60</v>
      </c>
      <c r="L16" s="208">
        <v>32</v>
      </c>
      <c r="M16" s="208">
        <v>28</v>
      </c>
      <c r="N16" s="203">
        <v>-39</v>
      </c>
      <c r="O16" s="203">
        <v>-24</v>
      </c>
      <c r="P16" s="203">
        <v>-15</v>
      </c>
      <c r="Q16" s="203">
        <v>26</v>
      </c>
      <c r="R16" s="203">
        <v>16</v>
      </c>
      <c r="S16" s="203">
        <v>10</v>
      </c>
      <c r="T16" s="203">
        <v>12</v>
      </c>
      <c r="U16" s="203">
        <v>14</v>
      </c>
      <c r="V16" s="203">
        <v>42</v>
      </c>
      <c r="W16" s="203">
        <v>22</v>
      </c>
      <c r="X16" s="203">
        <v>20</v>
      </c>
      <c r="Y16" s="203">
        <v>10</v>
      </c>
      <c r="Z16" s="203">
        <v>32</v>
      </c>
      <c r="AA16" s="203">
        <v>-16</v>
      </c>
      <c r="AB16" s="203">
        <v>-6</v>
      </c>
      <c r="AC16" s="203">
        <v>-10</v>
      </c>
      <c r="AD16" s="205" t="s">
        <v>142</v>
      </c>
    </row>
    <row r="17" spans="1:30" ht="14.25" customHeight="1">
      <c r="A17" s="463" t="s">
        <v>206</v>
      </c>
      <c r="B17" s="203">
        <v>85069</v>
      </c>
      <c r="C17" s="203">
        <v>40721</v>
      </c>
      <c r="D17" s="203">
        <v>44348</v>
      </c>
      <c r="E17" s="203">
        <v>-39</v>
      </c>
      <c r="F17" s="203">
        <v>-23</v>
      </c>
      <c r="G17" s="203">
        <v>-16</v>
      </c>
      <c r="H17" s="203">
        <v>47</v>
      </c>
      <c r="I17" s="208">
        <v>24</v>
      </c>
      <c r="J17" s="208">
        <v>23</v>
      </c>
      <c r="K17" s="203">
        <v>88</v>
      </c>
      <c r="L17" s="208">
        <v>45</v>
      </c>
      <c r="M17" s="208">
        <v>43</v>
      </c>
      <c r="N17" s="203">
        <v>-41</v>
      </c>
      <c r="O17" s="203">
        <v>-21</v>
      </c>
      <c r="P17" s="203">
        <v>-20</v>
      </c>
      <c r="Q17" s="203">
        <v>84</v>
      </c>
      <c r="R17" s="203">
        <v>38</v>
      </c>
      <c r="S17" s="203">
        <v>46</v>
      </c>
      <c r="T17" s="203">
        <v>40</v>
      </c>
      <c r="U17" s="203">
        <v>44</v>
      </c>
      <c r="V17" s="203">
        <v>82</v>
      </c>
      <c r="W17" s="203">
        <v>40</v>
      </c>
      <c r="X17" s="203">
        <v>42</v>
      </c>
      <c r="Y17" s="203">
        <v>43</v>
      </c>
      <c r="Z17" s="203">
        <v>39</v>
      </c>
      <c r="AA17" s="203">
        <v>2</v>
      </c>
      <c r="AB17" s="203">
        <v>-2</v>
      </c>
      <c r="AC17" s="203">
        <v>4</v>
      </c>
      <c r="AD17" s="205" t="s">
        <v>200</v>
      </c>
    </row>
    <row r="18" spans="1:30" ht="14.25" customHeight="1">
      <c r="A18" s="205" t="s">
        <v>207</v>
      </c>
      <c r="B18" s="203">
        <v>34440</v>
      </c>
      <c r="C18" s="203">
        <v>16262</v>
      </c>
      <c r="D18" s="203">
        <v>18178</v>
      </c>
      <c r="E18" s="203">
        <v>-16</v>
      </c>
      <c r="F18" s="203">
        <v>-9</v>
      </c>
      <c r="G18" s="203">
        <v>-7</v>
      </c>
      <c r="H18" s="203">
        <v>18</v>
      </c>
      <c r="I18" s="208">
        <v>10</v>
      </c>
      <c r="J18" s="208">
        <v>8</v>
      </c>
      <c r="K18" s="203">
        <v>40</v>
      </c>
      <c r="L18" s="208">
        <v>20</v>
      </c>
      <c r="M18" s="208">
        <v>20</v>
      </c>
      <c r="N18" s="203">
        <v>-22</v>
      </c>
      <c r="O18" s="203">
        <v>-10</v>
      </c>
      <c r="P18" s="203">
        <v>-12</v>
      </c>
      <c r="Q18" s="203">
        <v>70</v>
      </c>
      <c r="R18" s="203">
        <v>34</v>
      </c>
      <c r="S18" s="203">
        <v>36</v>
      </c>
      <c r="T18" s="203">
        <v>59</v>
      </c>
      <c r="U18" s="203">
        <v>11</v>
      </c>
      <c r="V18" s="203">
        <v>64</v>
      </c>
      <c r="W18" s="203">
        <v>33</v>
      </c>
      <c r="X18" s="203">
        <v>31</v>
      </c>
      <c r="Y18" s="203">
        <v>47</v>
      </c>
      <c r="Z18" s="203">
        <v>17</v>
      </c>
      <c r="AA18" s="203">
        <v>6</v>
      </c>
      <c r="AB18" s="203">
        <v>1</v>
      </c>
      <c r="AC18" s="203">
        <v>5</v>
      </c>
      <c r="AD18" s="205" t="s">
        <v>207</v>
      </c>
    </row>
    <row r="19" spans="1:30" ht="14.25" customHeight="1">
      <c r="A19" s="205" t="s">
        <v>208</v>
      </c>
      <c r="B19" s="203">
        <v>88108</v>
      </c>
      <c r="C19" s="203">
        <v>41091</v>
      </c>
      <c r="D19" s="203">
        <v>47017</v>
      </c>
      <c r="E19" s="203">
        <v>-30</v>
      </c>
      <c r="F19" s="203">
        <v>-18</v>
      </c>
      <c r="G19" s="203">
        <v>-12</v>
      </c>
      <c r="H19" s="203">
        <v>42</v>
      </c>
      <c r="I19" s="208">
        <v>22</v>
      </c>
      <c r="J19" s="208">
        <v>20</v>
      </c>
      <c r="K19" s="203">
        <v>104</v>
      </c>
      <c r="L19" s="208">
        <v>55</v>
      </c>
      <c r="M19" s="208">
        <v>49</v>
      </c>
      <c r="N19" s="203">
        <v>-62</v>
      </c>
      <c r="O19" s="203">
        <v>-33</v>
      </c>
      <c r="P19" s="203">
        <v>-29</v>
      </c>
      <c r="Q19" s="203">
        <v>115</v>
      </c>
      <c r="R19" s="203">
        <v>58</v>
      </c>
      <c r="S19" s="203">
        <v>57</v>
      </c>
      <c r="T19" s="203">
        <v>68</v>
      </c>
      <c r="U19" s="203">
        <v>47</v>
      </c>
      <c r="V19" s="203">
        <v>83</v>
      </c>
      <c r="W19" s="203">
        <v>43</v>
      </c>
      <c r="X19" s="203">
        <v>40</v>
      </c>
      <c r="Y19" s="203">
        <v>52</v>
      </c>
      <c r="Z19" s="203">
        <v>31</v>
      </c>
      <c r="AA19" s="203">
        <v>32</v>
      </c>
      <c r="AB19" s="203">
        <v>15</v>
      </c>
      <c r="AC19" s="203">
        <v>17</v>
      </c>
      <c r="AD19" s="205" t="s">
        <v>208</v>
      </c>
    </row>
    <row r="20" spans="1:30" ht="14.25" customHeight="1">
      <c r="A20" s="205" t="s">
        <v>202</v>
      </c>
      <c r="B20" s="203">
        <v>36260</v>
      </c>
      <c r="C20" s="203">
        <v>16859</v>
      </c>
      <c r="D20" s="203">
        <v>19401</v>
      </c>
      <c r="E20" s="203">
        <v>-45</v>
      </c>
      <c r="F20" s="203">
        <v>-22</v>
      </c>
      <c r="G20" s="203">
        <v>-23</v>
      </c>
      <c r="H20" s="203">
        <v>17</v>
      </c>
      <c r="I20" s="208">
        <v>8</v>
      </c>
      <c r="J20" s="208">
        <v>9</v>
      </c>
      <c r="K20" s="203">
        <v>52</v>
      </c>
      <c r="L20" s="208">
        <v>29</v>
      </c>
      <c r="M20" s="208">
        <v>23</v>
      </c>
      <c r="N20" s="203">
        <v>-35</v>
      </c>
      <c r="O20" s="203">
        <v>-21</v>
      </c>
      <c r="P20" s="203">
        <v>-14</v>
      </c>
      <c r="Q20" s="203">
        <v>38</v>
      </c>
      <c r="R20" s="203">
        <v>20</v>
      </c>
      <c r="S20" s="203">
        <v>18</v>
      </c>
      <c r="T20" s="203">
        <v>17</v>
      </c>
      <c r="U20" s="203">
        <v>21</v>
      </c>
      <c r="V20" s="203">
        <v>48</v>
      </c>
      <c r="W20" s="203">
        <v>21</v>
      </c>
      <c r="X20" s="203">
        <v>27</v>
      </c>
      <c r="Y20" s="203">
        <v>26</v>
      </c>
      <c r="Z20" s="203">
        <v>22</v>
      </c>
      <c r="AA20" s="203">
        <v>-10</v>
      </c>
      <c r="AB20" s="203">
        <v>-1</v>
      </c>
      <c r="AC20" s="203">
        <v>-9</v>
      </c>
      <c r="AD20" s="205" t="s">
        <v>201</v>
      </c>
    </row>
    <row r="21" spans="1:30" ht="14.25" customHeight="1">
      <c r="A21" s="205" t="s">
        <v>211</v>
      </c>
      <c r="B21" s="203">
        <v>27474</v>
      </c>
      <c r="C21" s="203">
        <v>13088</v>
      </c>
      <c r="D21" s="203">
        <v>14386</v>
      </c>
      <c r="E21" s="203">
        <v>1</v>
      </c>
      <c r="F21" s="203">
        <v>-11</v>
      </c>
      <c r="G21" s="203">
        <v>12</v>
      </c>
      <c r="H21" s="203">
        <v>15</v>
      </c>
      <c r="I21" s="208">
        <v>8</v>
      </c>
      <c r="J21" s="208">
        <v>7</v>
      </c>
      <c r="K21" s="203">
        <v>33</v>
      </c>
      <c r="L21" s="208">
        <v>20</v>
      </c>
      <c r="M21" s="208">
        <v>13</v>
      </c>
      <c r="N21" s="203">
        <v>-18</v>
      </c>
      <c r="O21" s="203">
        <v>-12</v>
      </c>
      <c r="P21" s="203">
        <v>-6</v>
      </c>
      <c r="Q21" s="203">
        <v>41</v>
      </c>
      <c r="R21" s="203">
        <v>12</v>
      </c>
      <c r="S21" s="203">
        <v>29</v>
      </c>
      <c r="T21" s="203">
        <v>19</v>
      </c>
      <c r="U21" s="203">
        <v>22</v>
      </c>
      <c r="V21" s="203">
        <v>22</v>
      </c>
      <c r="W21" s="203">
        <v>11</v>
      </c>
      <c r="X21" s="203">
        <v>11</v>
      </c>
      <c r="Y21" s="203">
        <v>11</v>
      </c>
      <c r="Z21" s="203">
        <v>11</v>
      </c>
      <c r="AA21" s="203">
        <v>19</v>
      </c>
      <c r="AB21" s="203">
        <v>1</v>
      </c>
      <c r="AC21" s="203">
        <v>18</v>
      </c>
      <c r="AD21" s="205" t="s">
        <v>211</v>
      </c>
    </row>
    <row r="22" spans="1:30" ht="14.25" customHeight="1">
      <c r="A22" s="205" t="s">
        <v>209</v>
      </c>
      <c r="B22" s="203">
        <v>29432</v>
      </c>
      <c r="C22" s="203">
        <v>13650</v>
      </c>
      <c r="D22" s="203">
        <v>15782</v>
      </c>
      <c r="E22" s="203">
        <v>-68</v>
      </c>
      <c r="F22" s="203">
        <v>-26</v>
      </c>
      <c r="G22" s="203">
        <v>-42</v>
      </c>
      <c r="H22" s="203">
        <v>9</v>
      </c>
      <c r="I22" s="208">
        <v>6</v>
      </c>
      <c r="J22" s="208">
        <v>3</v>
      </c>
      <c r="K22" s="203">
        <v>46</v>
      </c>
      <c r="L22" s="208">
        <v>20</v>
      </c>
      <c r="M22" s="208">
        <v>26</v>
      </c>
      <c r="N22" s="203">
        <v>-37</v>
      </c>
      <c r="O22" s="203">
        <v>-14</v>
      </c>
      <c r="P22" s="203">
        <v>-23</v>
      </c>
      <c r="Q22" s="203">
        <v>24</v>
      </c>
      <c r="R22" s="203">
        <v>9</v>
      </c>
      <c r="S22" s="203">
        <v>15</v>
      </c>
      <c r="T22" s="203">
        <v>16</v>
      </c>
      <c r="U22" s="203">
        <v>8</v>
      </c>
      <c r="V22" s="203">
        <v>55</v>
      </c>
      <c r="W22" s="203">
        <v>21</v>
      </c>
      <c r="X22" s="203">
        <v>34</v>
      </c>
      <c r="Y22" s="203">
        <v>35</v>
      </c>
      <c r="Z22" s="203">
        <v>20</v>
      </c>
      <c r="AA22" s="203">
        <v>-31</v>
      </c>
      <c r="AB22" s="203">
        <v>-12</v>
      </c>
      <c r="AC22" s="203">
        <v>-19</v>
      </c>
      <c r="AD22" s="205" t="s">
        <v>209</v>
      </c>
    </row>
    <row r="23" spans="1:30" ht="14.25" customHeight="1">
      <c r="A23" s="515" t="s">
        <v>143</v>
      </c>
      <c r="B23" s="516">
        <v>6039</v>
      </c>
      <c r="C23" s="516">
        <v>2837</v>
      </c>
      <c r="D23" s="516">
        <v>3202</v>
      </c>
      <c r="E23" s="516">
        <v>-8</v>
      </c>
      <c r="F23" s="516">
        <v>-1</v>
      </c>
      <c r="G23" s="516">
        <v>-7</v>
      </c>
      <c r="H23" s="516">
        <v>1</v>
      </c>
      <c r="I23" s="517">
        <v>1</v>
      </c>
      <c r="J23" s="517">
        <v>0</v>
      </c>
      <c r="K23" s="517">
        <v>9</v>
      </c>
      <c r="L23" s="517">
        <v>3</v>
      </c>
      <c r="M23" s="517">
        <v>6</v>
      </c>
      <c r="N23" s="516">
        <v>-8</v>
      </c>
      <c r="O23" s="516">
        <v>-2</v>
      </c>
      <c r="P23" s="516">
        <v>-6</v>
      </c>
      <c r="Q23" s="516">
        <v>8</v>
      </c>
      <c r="R23" s="516">
        <v>5</v>
      </c>
      <c r="S23" s="516">
        <v>3</v>
      </c>
      <c r="T23" s="516">
        <v>2</v>
      </c>
      <c r="U23" s="516">
        <v>6</v>
      </c>
      <c r="V23" s="516">
        <v>8</v>
      </c>
      <c r="W23" s="516">
        <v>4</v>
      </c>
      <c r="X23" s="516">
        <v>4</v>
      </c>
      <c r="Y23" s="516">
        <v>3</v>
      </c>
      <c r="Z23" s="516">
        <v>5</v>
      </c>
      <c r="AA23" s="516">
        <v>0</v>
      </c>
      <c r="AB23" s="516">
        <v>1</v>
      </c>
      <c r="AC23" s="516">
        <v>-1</v>
      </c>
      <c r="AD23" s="515" t="s">
        <v>143</v>
      </c>
    </row>
    <row r="24" spans="1:30" ht="14.25" customHeight="1">
      <c r="A24" s="518" t="s">
        <v>144</v>
      </c>
      <c r="B24" s="519">
        <v>6039</v>
      </c>
      <c r="C24" s="520">
        <v>2837</v>
      </c>
      <c r="D24" s="520">
        <v>3202</v>
      </c>
      <c r="E24" s="521">
        <v>-8</v>
      </c>
      <c r="F24" s="519">
        <v>-1</v>
      </c>
      <c r="G24" s="519">
        <v>-7</v>
      </c>
      <c r="H24" s="519">
        <v>1</v>
      </c>
      <c r="I24" s="522">
        <v>1</v>
      </c>
      <c r="J24" s="522">
        <v>0</v>
      </c>
      <c r="K24" s="519">
        <v>9</v>
      </c>
      <c r="L24" s="522">
        <v>3</v>
      </c>
      <c r="M24" s="522">
        <v>6</v>
      </c>
      <c r="N24" s="519">
        <v>-8</v>
      </c>
      <c r="O24" s="519">
        <v>-2</v>
      </c>
      <c r="P24" s="519">
        <v>-6</v>
      </c>
      <c r="Q24" s="519">
        <v>8</v>
      </c>
      <c r="R24" s="519">
        <v>5</v>
      </c>
      <c r="S24" s="519">
        <v>3</v>
      </c>
      <c r="T24" s="519">
        <v>2</v>
      </c>
      <c r="U24" s="519">
        <v>6</v>
      </c>
      <c r="V24" s="519">
        <v>8</v>
      </c>
      <c r="W24" s="519">
        <v>4</v>
      </c>
      <c r="X24" s="519">
        <v>4</v>
      </c>
      <c r="Y24" s="519">
        <v>3</v>
      </c>
      <c r="Z24" s="519">
        <v>5</v>
      </c>
      <c r="AA24" s="519">
        <v>0</v>
      </c>
      <c r="AB24" s="519">
        <v>1</v>
      </c>
      <c r="AC24" s="519">
        <v>-1</v>
      </c>
      <c r="AD24" s="518" t="s">
        <v>144</v>
      </c>
    </row>
    <row r="25" spans="1:30" ht="14.25" customHeight="1">
      <c r="A25" s="515" t="s">
        <v>145</v>
      </c>
      <c r="B25" s="516">
        <v>2710</v>
      </c>
      <c r="C25" s="516">
        <v>1272</v>
      </c>
      <c r="D25" s="516">
        <v>1438</v>
      </c>
      <c r="E25" s="516">
        <v>-3</v>
      </c>
      <c r="F25" s="516">
        <v>-2</v>
      </c>
      <c r="G25" s="516">
        <v>-1</v>
      </c>
      <c r="H25" s="516">
        <v>0</v>
      </c>
      <c r="I25" s="517">
        <v>0</v>
      </c>
      <c r="J25" s="517">
        <v>0</v>
      </c>
      <c r="K25" s="517">
        <v>5</v>
      </c>
      <c r="L25" s="517">
        <v>3</v>
      </c>
      <c r="M25" s="517">
        <v>2</v>
      </c>
      <c r="N25" s="516">
        <v>-5</v>
      </c>
      <c r="O25" s="516">
        <v>-3</v>
      </c>
      <c r="P25" s="516">
        <v>-2</v>
      </c>
      <c r="Q25" s="516">
        <v>3</v>
      </c>
      <c r="R25" s="516">
        <v>2</v>
      </c>
      <c r="S25" s="516">
        <v>1</v>
      </c>
      <c r="T25" s="516">
        <v>2</v>
      </c>
      <c r="U25" s="516">
        <v>1</v>
      </c>
      <c r="V25" s="516">
        <v>1</v>
      </c>
      <c r="W25" s="516">
        <v>1</v>
      </c>
      <c r="X25" s="516">
        <v>0</v>
      </c>
      <c r="Y25" s="516">
        <v>0</v>
      </c>
      <c r="Z25" s="516">
        <v>1</v>
      </c>
      <c r="AA25" s="516">
        <v>2</v>
      </c>
      <c r="AB25" s="516">
        <v>1</v>
      </c>
      <c r="AC25" s="516">
        <v>1</v>
      </c>
      <c r="AD25" s="515" t="s">
        <v>145</v>
      </c>
    </row>
    <row r="26" spans="1:30" ht="14.25" customHeight="1">
      <c r="A26" s="523" t="s">
        <v>146</v>
      </c>
      <c r="B26" s="519">
        <v>2710</v>
      </c>
      <c r="C26" s="519">
        <v>1272</v>
      </c>
      <c r="D26" s="519">
        <v>1438</v>
      </c>
      <c r="E26" s="519">
        <v>-3</v>
      </c>
      <c r="F26" s="519">
        <v>-2</v>
      </c>
      <c r="G26" s="519">
        <v>-1</v>
      </c>
      <c r="H26" s="519">
        <v>0</v>
      </c>
      <c r="I26" s="522">
        <v>0</v>
      </c>
      <c r="J26" s="522">
        <v>0</v>
      </c>
      <c r="K26" s="519">
        <v>5</v>
      </c>
      <c r="L26" s="522">
        <v>3</v>
      </c>
      <c r="M26" s="522">
        <v>2</v>
      </c>
      <c r="N26" s="519">
        <v>-5</v>
      </c>
      <c r="O26" s="519">
        <v>-3</v>
      </c>
      <c r="P26" s="519">
        <v>-2</v>
      </c>
      <c r="Q26" s="519">
        <v>3</v>
      </c>
      <c r="R26" s="519">
        <v>2</v>
      </c>
      <c r="S26" s="519">
        <v>1</v>
      </c>
      <c r="T26" s="519">
        <v>2</v>
      </c>
      <c r="U26" s="519">
        <v>1</v>
      </c>
      <c r="V26" s="519">
        <v>1</v>
      </c>
      <c r="W26" s="519">
        <v>1</v>
      </c>
      <c r="X26" s="519">
        <v>0</v>
      </c>
      <c r="Y26" s="519">
        <v>0</v>
      </c>
      <c r="Z26" s="519">
        <v>1</v>
      </c>
      <c r="AA26" s="519">
        <v>2</v>
      </c>
      <c r="AB26" s="519">
        <v>1</v>
      </c>
      <c r="AC26" s="519">
        <v>1</v>
      </c>
      <c r="AD26" s="518" t="s">
        <v>203</v>
      </c>
    </row>
    <row r="27" spans="1:30" ht="14.25" customHeight="1">
      <c r="A27" s="515" t="s">
        <v>147</v>
      </c>
      <c r="B27" s="516">
        <v>30838</v>
      </c>
      <c r="C27" s="516">
        <v>14241</v>
      </c>
      <c r="D27" s="516">
        <v>16597</v>
      </c>
      <c r="E27" s="516">
        <v>-43</v>
      </c>
      <c r="F27" s="516">
        <v>-17</v>
      </c>
      <c r="G27" s="516">
        <v>-26</v>
      </c>
      <c r="H27" s="516">
        <v>10</v>
      </c>
      <c r="I27" s="517">
        <v>5</v>
      </c>
      <c r="J27" s="517">
        <v>5</v>
      </c>
      <c r="K27" s="517">
        <v>55</v>
      </c>
      <c r="L27" s="517">
        <v>24</v>
      </c>
      <c r="M27" s="517">
        <v>31</v>
      </c>
      <c r="N27" s="516">
        <v>-45</v>
      </c>
      <c r="O27" s="516">
        <v>-19</v>
      </c>
      <c r="P27" s="516">
        <v>-26</v>
      </c>
      <c r="Q27" s="516">
        <v>45</v>
      </c>
      <c r="R27" s="516">
        <v>20</v>
      </c>
      <c r="S27" s="516">
        <v>25</v>
      </c>
      <c r="T27" s="516">
        <v>25</v>
      </c>
      <c r="U27" s="516">
        <v>20</v>
      </c>
      <c r="V27" s="516">
        <v>43</v>
      </c>
      <c r="W27" s="516">
        <v>18</v>
      </c>
      <c r="X27" s="516">
        <v>25</v>
      </c>
      <c r="Y27" s="516">
        <v>29</v>
      </c>
      <c r="Z27" s="516">
        <v>14</v>
      </c>
      <c r="AA27" s="516">
        <v>2</v>
      </c>
      <c r="AB27" s="516">
        <v>2</v>
      </c>
      <c r="AC27" s="516">
        <v>0</v>
      </c>
      <c r="AD27" s="515" t="s">
        <v>147</v>
      </c>
    </row>
    <row r="28" spans="1:30" ht="14.25" customHeight="1">
      <c r="A28" s="524" t="s">
        <v>148</v>
      </c>
      <c r="B28" s="519">
        <v>3833</v>
      </c>
      <c r="C28" s="519">
        <v>1813</v>
      </c>
      <c r="D28" s="519">
        <v>2020</v>
      </c>
      <c r="E28" s="519">
        <v>-8</v>
      </c>
      <c r="F28" s="519">
        <v>-2</v>
      </c>
      <c r="G28" s="519">
        <v>-6</v>
      </c>
      <c r="H28" s="519">
        <v>3</v>
      </c>
      <c r="I28" s="525">
        <v>1</v>
      </c>
      <c r="J28" s="525">
        <v>2</v>
      </c>
      <c r="K28" s="519">
        <v>5</v>
      </c>
      <c r="L28" s="525">
        <v>2</v>
      </c>
      <c r="M28" s="525">
        <v>3</v>
      </c>
      <c r="N28" s="519">
        <v>-2</v>
      </c>
      <c r="O28" s="519">
        <v>-1</v>
      </c>
      <c r="P28" s="519">
        <v>-1</v>
      </c>
      <c r="Q28" s="519">
        <v>2</v>
      </c>
      <c r="R28" s="519">
        <v>1</v>
      </c>
      <c r="S28" s="519">
        <v>1</v>
      </c>
      <c r="T28" s="519">
        <v>2</v>
      </c>
      <c r="U28" s="519">
        <v>0</v>
      </c>
      <c r="V28" s="519">
        <v>8</v>
      </c>
      <c r="W28" s="519">
        <v>2</v>
      </c>
      <c r="X28" s="519">
        <v>6</v>
      </c>
      <c r="Y28" s="519">
        <v>6</v>
      </c>
      <c r="Z28" s="519">
        <v>2</v>
      </c>
      <c r="AA28" s="519">
        <v>-6</v>
      </c>
      <c r="AB28" s="519">
        <v>-1</v>
      </c>
      <c r="AC28" s="519">
        <v>-5</v>
      </c>
      <c r="AD28" s="524" t="s">
        <v>148</v>
      </c>
    </row>
    <row r="29" spans="1:30" ht="14.25" customHeight="1">
      <c r="A29" s="205" t="s">
        <v>215</v>
      </c>
      <c r="B29" s="203">
        <v>18809</v>
      </c>
      <c r="C29" s="203">
        <v>8642</v>
      </c>
      <c r="D29" s="203">
        <v>10167</v>
      </c>
      <c r="E29" s="203">
        <v>-26</v>
      </c>
      <c r="F29" s="203">
        <v>-13</v>
      </c>
      <c r="G29" s="203">
        <v>-13</v>
      </c>
      <c r="H29" s="203">
        <v>6</v>
      </c>
      <c r="I29" s="208">
        <v>3</v>
      </c>
      <c r="J29" s="208">
        <v>3</v>
      </c>
      <c r="K29" s="203">
        <v>36</v>
      </c>
      <c r="L29" s="208">
        <v>17</v>
      </c>
      <c r="M29" s="208">
        <v>19</v>
      </c>
      <c r="N29" s="203">
        <v>-30</v>
      </c>
      <c r="O29" s="203">
        <v>-14</v>
      </c>
      <c r="P29" s="203">
        <v>-16</v>
      </c>
      <c r="Q29" s="203">
        <v>27</v>
      </c>
      <c r="R29" s="203">
        <v>12</v>
      </c>
      <c r="S29" s="203">
        <v>15</v>
      </c>
      <c r="T29" s="203">
        <v>12</v>
      </c>
      <c r="U29" s="203">
        <v>15</v>
      </c>
      <c r="V29" s="203">
        <v>23</v>
      </c>
      <c r="W29" s="203">
        <v>11</v>
      </c>
      <c r="X29" s="203">
        <v>12</v>
      </c>
      <c r="Y29" s="203">
        <v>15</v>
      </c>
      <c r="Z29" s="203">
        <v>8</v>
      </c>
      <c r="AA29" s="203">
        <v>4</v>
      </c>
      <c r="AB29" s="203">
        <v>1</v>
      </c>
      <c r="AC29" s="203">
        <v>3</v>
      </c>
      <c r="AD29" s="205" t="s">
        <v>215</v>
      </c>
    </row>
    <row r="30" spans="1:30" ht="14.25" customHeight="1">
      <c r="A30" s="205" t="s">
        <v>216</v>
      </c>
      <c r="B30" s="203">
        <v>8196</v>
      </c>
      <c r="C30" s="203">
        <v>3786</v>
      </c>
      <c r="D30" s="203">
        <v>4410</v>
      </c>
      <c r="E30" s="203">
        <v>-9</v>
      </c>
      <c r="F30" s="203">
        <v>-2</v>
      </c>
      <c r="G30" s="203">
        <v>-7</v>
      </c>
      <c r="H30" s="203">
        <v>1</v>
      </c>
      <c r="I30" s="208">
        <v>1</v>
      </c>
      <c r="J30" s="208">
        <v>0</v>
      </c>
      <c r="K30" s="203">
        <v>14</v>
      </c>
      <c r="L30" s="208">
        <v>5</v>
      </c>
      <c r="M30" s="208">
        <v>9</v>
      </c>
      <c r="N30" s="203">
        <v>-13</v>
      </c>
      <c r="O30" s="203">
        <v>-4</v>
      </c>
      <c r="P30" s="203">
        <v>-9</v>
      </c>
      <c r="Q30" s="203">
        <v>16</v>
      </c>
      <c r="R30" s="203">
        <v>7</v>
      </c>
      <c r="S30" s="203">
        <v>9</v>
      </c>
      <c r="T30" s="203">
        <v>11</v>
      </c>
      <c r="U30" s="203">
        <v>5</v>
      </c>
      <c r="V30" s="203">
        <v>12</v>
      </c>
      <c r="W30" s="203">
        <v>5</v>
      </c>
      <c r="X30" s="203">
        <v>7</v>
      </c>
      <c r="Y30" s="203">
        <v>8</v>
      </c>
      <c r="Z30" s="203">
        <v>4</v>
      </c>
      <c r="AA30" s="203">
        <v>4</v>
      </c>
      <c r="AB30" s="203">
        <v>2</v>
      </c>
      <c r="AC30" s="203">
        <v>2</v>
      </c>
      <c r="AD30" s="205" t="s">
        <v>216</v>
      </c>
    </row>
    <row r="31" spans="1:30" ht="14.25" customHeight="1">
      <c r="A31" s="515" t="s">
        <v>149</v>
      </c>
      <c r="B31" s="516">
        <v>25776</v>
      </c>
      <c r="C31" s="516">
        <v>12028</v>
      </c>
      <c r="D31" s="516">
        <v>13748</v>
      </c>
      <c r="E31" s="516">
        <v>-18</v>
      </c>
      <c r="F31" s="516">
        <v>-16</v>
      </c>
      <c r="G31" s="516">
        <v>-2</v>
      </c>
      <c r="H31" s="516">
        <v>8</v>
      </c>
      <c r="I31" s="517">
        <v>2</v>
      </c>
      <c r="J31" s="517">
        <v>6</v>
      </c>
      <c r="K31" s="517">
        <v>34</v>
      </c>
      <c r="L31" s="517">
        <v>19</v>
      </c>
      <c r="M31" s="517">
        <v>15</v>
      </c>
      <c r="N31" s="516">
        <v>-26</v>
      </c>
      <c r="O31" s="516">
        <v>-17</v>
      </c>
      <c r="P31" s="516">
        <v>-9</v>
      </c>
      <c r="Q31" s="516">
        <v>46</v>
      </c>
      <c r="R31" s="516">
        <v>19</v>
      </c>
      <c r="S31" s="516">
        <v>27</v>
      </c>
      <c r="T31" s="516">
        <v>38</v>
      </c>
      <c r="U31" s="516">
        <v>8</v>
      </c>
      <c r="V31" s="516">
        <v>38</v>
      </c>
      <c r="W31" s="516">
        <v>18</v>
      </c>
      <c r="X31" s="516">
        <v>20</v>
      </c>
      <c r="Y31" s="516">
        <v>29</v>
      </c>
      <c r="Z31" s="516">
        <v>9</v>
      </c>
      <c r="AA31" s="516">
        <v>8</v>
      </c>
      <c r="AB31" s="516">
        <v>1</v>
      </c>
      <c r="AC31" s="516">
        <v>7</v>
      </c>
      <c r="AD31" s="515" t="s">
        <v>149</v>
      </c>
    </row>
    <row r="32" spans="1:30" ht="14.25" customHeight="1">
      <c r="A32" s="518" t="s">
        <v>150</v>
      </c>
      <c r="B32" s="519">
        <v>10483</v>
      </c>
      <c r="C32" s="519">
        <v>4850</v>
      </c>
      <c r="D32" s="519">
        <v>5633</v>
      </c>
      <c r="E32" s="519">
        <v>-9</v>
      </c>
      <c r="F32" s="519">
        <v>-11</v>
      </c>
      <c r="G32" s="519">
        <v>2</v>
      </c>
      <c r="H32" s="519">
        <v>4</v>
      </c>
      <c r="I32" s="522">
        <v>1</v>
      </c>
      <c r="J32" s="522">
        <v>3</v>
      </c>
      <c r="K32" s="519">
        <v>14</v>
      </c>
      <c r="L32" s="522">
        <v>11</v>
      </c>
      <c r="M32" s="522">
        <v>3</v>
      </c>
      <c r="N32" s="519">
        <v>-10</v>
      </c>
      <c r="O32" s="519">
        <v>-10</v>
      </c>
      <c r="P32" s="519">
        <v>0</v>
      </c>
      <c r="Q32" s="519">
        <v>17</v>
      </c>
      <c r="R32" s="519">
        <v>8</v>
      </c>
      <c r="S32" s="519">
        <v>9</v>
      </c>
      <c r="T32" s="519">
        <v>13</v>
      </c>
      <c r="U32" s="519">
        <v>4</v>
      </c>
      <c r="V32" s="519">
        <v>16</v>
      </c>
      <c r="W32" s="519">
        <v>9</v>
      </c>
      <c r="X32" s="519">
        <v>7</v>
      </c>
      <c r="Y32" s="519">
        <v>14</v>
      </c>
      <c r="Z32" s="519">
        <v>2</v>
      </c>
      <c r="AA32" s="519">
        <v>1</v>
      </c>
      <c r="AB32" s="519">
        <v>-1</v>
      </c>
      <c r="AC32" s="519">
        <v>2</v>
      </c>
      <c r="AD32" s="518" t="s">
        <v>150</v>
      </c>
    </row>
    <row r="33" spans="1:30" ht="14.25" customHeight="1">
      <c r="A33" s="205" t="s">
        <v>151</v>
      </c>
      <c r="B33" s="203">
        <v>6617</v>
      </c>
      <c r="C33" s="203">
        <v>3035</v>
      </c>
      <c r="D33" s="203">
        <v>3582</v>
      </c>
      <c r="E33" s="203">
        <v>3</v>
      </c>
      <c r="F33" s="203">
        <v>-1</v>
      </c>
      <c r="G33" s="203">
        <v>4</v>
      </c>
      <c r="H33" s="203">
        <v>3</v>
      </c>
      <c r="I33" s="208">
        <v>1</v>
      </c>
      <c r="J33" s="208">
        <v>2</v>
      </c>
      <c r="K33" s="203">
        <v>7</v>
      </c>
      <c r="L33" s="208">
        <v>3</v>
      </c>
      <c r="M33" s="208">
        <v>4</v>
      </c>
      <c r="N33" s="203">
        <v>-4</v>
      </c>
      <c r="O33" s="203">
        <v>-2</v>
      </c>
      <c r="P33" s="203">
        <v>-2</v>
      </c>
      <c r="Q33" s="203">
        <v>15</v>
      </c>
      <c r="R33" s="203">
        <v>6</v>
      </c>
      <c r="S33" s="203">
        <v>9</v>
      </c>
      <c r="T33" s="203">
        <v>12</v>
      </c>
      <c r="U33" s="203">
        <v>3</v>
      </c>
      <c r="V33" s="203">
        <v>8</v>
      </c>
      <c r="W33" s="203">
        <v>5</v>
      </c>
      <c r="X33" s="203">
        <v>3</v>
      </c>
      <c r="Y33" s="203">
        <v>6</v>
      </c>
      <c r="Z33" s="203">
        <v>2</v>
      </c>
      <c r="AA33" s="203">
        <v>7</v>
      </c>
      <c r="AB33" s="203">
        <v>1</v>
      </c>
      <c r="AC33" s="203">
        <v>6</v>
      </c>
      <c r="AD33" s="205" t="s">
        <v>151</v>
      </c>
    </row>
    <row r="34" spans="1:30" ht="14.25" customHeight="1">
      <c r="A34" s="205" t="s">
        <v>152</v>
      </c>
      <c r="B34" s="203">
        <v>5465</v>
      </c>
      <c r="C34" s="203">
        <v>2553</v>
      </c>
      <c r="D34" s="203">
        <v>2912</v>
      </c>
      <c r="E34" s="203">
        <v>-13</v>
      </c>
      <c r="F34" s="203">
        <v>-3</v>
      </c>
      <c r="G34" s="203">
        <v>-10</v>
      </c>
      <c r="H34" s="203">
        <v>1</v>
      </c>
      <c r="I34" s="208">
        <v>0</v>
      </c>
      <c r="J34" s="208">
        <v>1</v>
      </c>
      <c r="K34" s="203">
        <v>11</v>
      </c>
      <c r="L34" s="208">
        <v>5</v>
      </c>
      <c r="M34" s="208">
        <v>6</v>
      </c>
      <c r="N34" s="203">
        <v>-10</v>
      </c>
      <c r="O34" s="203">
        <v>-5</v>
      </c>
      <c r="P34" s="203">
        <v>-5</v>
      </c>
      <c r="Q34" s="203">
        <v>7</v>
      </c>
      <c r="R34" s="203">
        <v>4</v>
      </c>
      <c r="S34" s="203">
        <v>3</v>
      </c>
      <c r="T34" s="203">
        <v>6</v>
      </c>
      <c r="U34" s="203">
        <v>1</v>
      </c>
      <c r="V34" s="203">
        <v>10</v>
      </c>
      <c r="W34" s="203">
        <v>2</v>
      </c>
      <c r="X34" s="203">
        <v>8</v>
      </c>
      <c r="Y34" s="203">
        <v>7</v>
      </c>
      <c r="Z34" s="203">
        <v>3</v>
      </c>
      <c r="AA34" s="203">
        <v>-3</v>
      </c>
      <c r="AB34" s="203">
        <v>2</v>
      </c>
      <c r="AC34" s="203">
        <v>-5</v>
      </c>
      <c r="AD34" s="205" t="s">
        <v>152</v>
      </c>
    </row>
    <row r="35" spans="1:30" ht="14.25" customHeight="1">
      <c r="A35" s="206" t="s">
        <v>153</v>
      </c>
      <c r="B35" s="207">
        <v>3211</v>
      </c>
      <c r="C35" s="207">
        <v>1590</v>
      </c>
      <c r="D35" s="207">
        <v>1621</v>
      </c>
      <c r="E35" s="207">
        <v>1</v>
      </c>
      <c r="F35" s="207">
        <v>-1</v>
      </c>
      <c r="G35" s="207">
        <v>2</v>
      </c>
      <c r="H35" s="207">
        <v>0</v>
      </c>
      <c r="I35" s="209">
        <v>0</v>
      </c>
      <c r="J35" s="209">
        <v>0</v>
      </c>
      <c r="K35" s="207">
        <v>2</v>
      </c>
      <c r="L35" s="209">
        <v>0</v>
      </c>
      <c r="M35" s="209">
        <v>2</v>
      </c>
      <c r="N35" s="207">
        <v>-2</v>
      </c>
      <c r="O35" s="207">
        <v>0</v>
      </c>
      <c r="P35" s="207">
        <v>-2</v>
      </c>
      <c r="Q35" s="207">
        <v>7</v>
      </c>
      <c r="R35" s="207">
        <v>1</v>
      </c>
      <c r="S35" s="207">
        <v>6</v>
      </c>
      <c r="T35" s="207">
        <v>7</v>
      </c>
      <c r="U35" s="207">
        <v>0</v>
      </c>
      <c r="V35" s="207">
        <v>4</v>
      </c>
      <c r="W35" s="207">
        <v>2</v>
      </c>
      <c r="X35" s="207">
        <v>2</v>
      </c>
      <c r="Y35" s="207">
        <v>2</v>
      </c>
      <c r="Z35" s="207">
        <v>2</v>
      </c>
      <c r="AA35" s="207">
        <v>3</v>
      </c>
      <c r="AB35" s="207">
        <v>-1</v>
      </c>
      <c r="AC35" s="207">
        <v>4</v>
      </c>
      <c r="AD35" s="206" t="s">
        <v>153</v>
      </c>
    </row>
    <row r="36" spans="1:30" ht="14.25" customHeight="1">
      <c r="A36" s="515" t="s">
        <v>154</v>
      </c>
      <c r="B36" s="516">
        <v>21618</v>
      </c>
      <c r="C36" s="516">
        <v>10110</v>
      </c>
      <c r="D36" s="516">
        <v>11508</v>
      </c>
      <c r="E36" s="516">
        <v>-20</v>
      </c>
      <c r="F36" s="516">
        <v>-9</v>
      </c>
      <c r="G36" s="516">
        <v>-11</v>
      </c>
      <c r="H36" s="517">
        <v>14</v>
      </c>
      <c r="I36" s="517">
        <v>8</v>
      </c>
      <c r="J36" s="517">
        <v>6</v>
      </c>
      <c r="K36" s="517">
        <v>34</v>
      </c>
      <c r="L36" s="517">
        <v>15</v>
      </c>
      <c r="M36" s="517">
        <v>19</v>
      </c>
      <c r="N36" s="516">
        <v>-20</v>
      </c>
      <c r="O36" s="516">
        <v>-7</v>
      </c>
      <c r="P36" s="516">
        <v>-13</v>
      </c>
      <c r="Q36" s="516">
        <v>29</v>
      </c>
      <c r="R36" s="516">
        <v>11</v>
      </c>
      <c r="S36" s="516">
        <v>18</v>
      </c>
      <c r="T36" s="516">
        <v>23</v>
      </c>
      <c r="U36" s="516">
        <v>6</v>
      </c>
      <c r="V36" s="516">
        <v>29</v>
      </c>
      <c r="W36" s="516">
        <v>13</v>
      </c>
      <c r="X36" s="516">
        <v>16</v>
      </c>
      <c r="Y36" s="516">
        <v>24</v>
      </c>
      <c r="Z36" s="516">
        <v>5</v>
      </c>
      <c r="AA36" s="516">
        <v>0</v>
      </c>
      <c r="AB36" s="516">
        <v>-2</v>
      </c>
      <c r="AC36" s="516">
        <v>2</v>
      </c>
      <c r="AD36" s="515" t="s">
        <v>154</v>
      </c>
    </row>
    <row r="37" spans="1:30" ht="14.25" customHeight="1">
      <c r="A37" s="526" t="s">
        <v>191</v>
      </c>
      <c r="B37" s="520">
        <v>21618</v>
      </c>
      <c r="C37" s="520">
        <v>10110</v>
      </c>
      <c r="D37" s="520">
        <v>11508</v>
      </c>
      <c r="E37" s="520">
        <v>-20</v>
      </c>
      <c r="F37" s="520">
        <v>-9</v>
      </c>
      <c r="G37" s="520">
        <v>-11</v>
      </c>
      <c r="H37" s="520">
        <v>14</v>
      </c>
      <c r="I37" s="527">
        <v>8</v>
      </c>
      <c r="J37" s="527">
        <v>6</v>
      </c>
      <c r="K37" s="520">
        <v>34</v>
      </c>
      <c r="L37" s="527">
        <v>15</v>
      </c>
      <c r="M37" s="527">
        <v>19</v>
      </c>
      <c r="N37" s="520">
        <v>-20</v>
      </c>
      <c r="O37" s="520">
        <v>-7</v>
      </c>
      <c r="P37" s="520">
        <v>-13</v>
      </c>
      <c r="Q37" s="520">
        <v>29</v>
      </c>
      <c r="R37" s="520">
        <v>11</v>
      </c>
      <c r="S37" s="520">
        <v>18</v>
      </c>
      <c r="T37" s="520">
        <v>23</v>
      </c>
      <c r="U37" s="520">
        <v>6</v>
      </c>
      <c r="V37" s="520">
        <v>29</v>
      </c>
      <c r="W37" s="520">
        <v>13</v>
      </c>
      <c r="X37" s="520">
        <v>16</v>
      </c>
      <c r="Y37" s="520">
        <v>24</v>
      </c>
      <c r="Z37" s="520">
        <v>5</v>
      </c>
      <c r="AA37" s="520">
        <v>0</v>
      </c>
      <c r="AB37" s="520">
        <v>-2</v>
      </c>
      <c r="AC37" s="520">
        <v>2</v>
      </c>
      <c r="AD37" s="526" t="s">
        <v>193</v>
      </c>
    </row>
    <row r="38" spans="1:30" ht="14.25" customHeight="1">
      <c r="A38" s="515" t="s">
        <v>155</v>
      </c>
      <c r="B38" s="516">
        <v>19591</v>
      </c>
      <c r="C38" s="516">
        <v>9315</v>
      </c>
      <c r="D38" s="516">
        <v>10276</v>
      </c>
      <c r="E38" s="516">
        <v>-20</v>
      </c>
      <c r="F38" s="516">
        <v>-9</v>
      </c>
      <c r="G38" s="516">
        <v>-11</v>
      </c>
      <c r="H38" s="517">
        <v>12</v>
      </c>
      <c r="I38" s="517">
        <v>8</v>
      </c>
      <c r="J38" s="517">
        <v>4</v>
      </c>
      <c r="K38" s="517">
        <v>27</v>
      </c>
      <c r="L38" s="517">
        <v>14</v>
      </c>
      <c r="M38" s="517">
        <v>13</v>
      </c>
      <c r="N38" s="516">
        <v>-15</v>
      </c>
      <c r="O38" s="516">
        <v>-6</v>
      </c>
      <c r="P38" s="516">
        <v>-9</v>
      </c>
      <c r="Q38" s="516">
        <v>18</v>
      </c>
      <c r="R38" s="516">
        <v>6</v>
      </c>
      <c r="S38" s="516">
        <v>12</v>
      </c>
      <c r="T38" s="516">
        <v>7</v>
      </c>
      <c r="U38" s="516">
        <v>11</v>
      </c>
      <c r="V38" s="516">
        <v>23</v>
      </c>
      <c r="W38" s="516">
        <v>9</v>
      </c>
      <c r="X38" s="516">
        <v>14</v>
      </c>
      <c r="Y38" s="516">
        <v>17</v>
      </c>
      <c r="Z38" s="516">
        <v>6</v>
      </c>
      <c r="AA38" s="516">
        <v>-5</v>
      </c>
      <c r="AB38" s="516">
        <v>-3</v>
      </c>
      <c r="AC38" s="516">
        <v>-2</v>
      </c>
      <c r="AD38" s="515" t="s">
        <v>155</v>
      </c>
    </row>
    <row r="39" spans="1:30" ht="14.25" customHeight="1">
      <c r="A39" s="518" t="s">
        <v>156</v>
      </c>
      <c r="B39" s="519">
        <v>16730</v>
      </c>
      <c r="C39" s="519">
        <v>7941</v>
      </c>
      <c r="D39" s="519">
        <v>8789</v>
      </c>
      <c r="E39" s="519">
        <v>-16</v>
      </c>
      <c r="F39" s="519">
        <v>-7</v>
      </c>
      <c r="G39" s="519">
        <v>-9</v>
      </c>
      <c r="H39" s="519">
        <v>11</v>
      </c>
      <c r="I39" s="522">
        <v>7</v>
      </c>
      <c r="J39" s="522">
        <v>4</v>
      </c>
      <c r="K39" s="519">
        <v>24</v>
      </c>
      <c r="L39" s="522">
        <v>12</v>
      </c>
      <c r="M39" s="522">
        <v>12</v>
      </c>
      <c r="N39" s="519">
        <v>-13</v>
      </c>
      <c r="O39" s="519">
        <v>-5</v>
      </c>
      <c r="P39" s="519">
        <v>-8</v>
      </c>
      <c r="Q39" s="519">
        <v>17</v>
      </c>
      <c r="R39" s="519">
        <v>6</v>
      </c>
      <c r="S39" s="519">
        <v>11</v>
      </c>
      <c r="T39" s="519">
        <v>6</v>
      </c>
      <c r="U39" s="519">
        <v>11</v>
      </c>
      <c r="V39" s="519">
        <v>20</v>
      </c>
      <c r="W39" s="519">
        <v>8</v>
      </c>
      <c r="X39" s="519">
        <v>12</v>
      </c>
      <c r="Y39" s="519">
        <v>14</v>
      </c>
      <c r="Z39" s="519">
        <v>6</v>
      </c>
      <c r="AA39" s="519">
        <v>-3</v>
      </c>
      <c r="AB39" s="519">
        <v>-2</v>
      </c>
      <c r="AC39" s="519">
        <v>-1</v>
      </c>
      <c r="AD39" s="518" t="s">
        <v>156</v>
      </c>
    </row>
    <row r="40" spans="1:30" ht="14.25" customHeight="1">
      <c r="A40" s="206" t="s">
        <v>210</v>
      </c>
      <c r="B40" s="207">
        <v>2861</v>
      </c>
      <c r="C40" s="207">
        <v>1374</v>
      </c>
      <c r="D40" s="207">
        <v>1487</v>
      </c>
      <c r="E40" s="207">
        <v>-4</v>
      </c>
      <c r="F40" s="207">
        <v>-2</v>
      </c>
      <c r="G40" s="207">
        <v>-2</v>
      </c>
      <c r="H40" s="207">
        <v>1</v>
      </c>
      <c r="I40" s="209">
        <v>1</v>
      </c>
      <c r="J40" s="209">
        <v>0</v>
      </c>
      <c r="K40" s="207">
        <v>3</v>
      </c>
      <c r="L40" s="209">
        <v>2</v>
      </c>
      <c r="M40" s="209">
        <v>1</v>
      </c>
      <c r="N40" s="207">
        <v>-2</v>
      </c>
      <c r="O40" s="207">
        <v>-1</v>
      </c>
      <c r="P40" s="207">
        <v>-1</v>
      </c>
      <c r="Q40" s="207">
        <v>1</v>
      </c>
      <c r="R40" s="207">
        <v>0</v>
      </c>
      <c r="S40" s="207">
        <v>1</v>
      </c>
      <c r="T40" s="207">
        <v>1</v>
      </c>
      <c r="U40" s="207">
        <v>0</v>
      </c>
      <c r="V40" s="207">
        <v>3</v>
      </c>
      <c r="W40" s="207">
        <v>1</v>
      </c>
      <c r="X40" s="207">
        <v>2</v>
      </c>
      <c r="Y40" s="207">
        <v>3</v>
      </c>
      <c r="Z40" s="207">
        <v>0</v>
      </c>
      <c r="AA40" s="207">
        <v>-2</v>
      </c>
      <c r="AB40" s="207">
        <v>-1</v>
      </c>
      <c r="AC40" s="207">
        <v>-1</v>
      </c>
      <c r="AD40" s="206" t="s">
        <v>157</v>
      </c>
    </row>
    <row r="41" spans="17:26" ht="14.25" customHeight="1">
      <c r="Q41" s="376"/>
      <c r="R41" s="376"/>
      <c r="S41" s="376"/>
      <c r="T41" s="376"/>
      <c r="U41" s="376"/>
      <c r="V41" s="376"/>
      <c r="W41" s="376"/>
      <c r="X41" s="376"/>
      <c r="Y41" s="376"/>
      <c r="Z41" s="376"/>
    </row>
    <row r="42" spans="1:26" ht="14.25" customHeight="1">
      <c r="A42" s="194" t="s">
        <v>439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</row>
    <row r="43" spans="2:26" ht="14.25" customHeight="1"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R43" s="376"/>
      <c r="S43" s="376"/>
      <c r="T43" s="376"/>
      <c r="U43" s="376"/>
      <c r="V43" s="376"/>
      <c r="W43" s="376"/>
      <c r="X43" s="376"/>
      <c r="Y43" s="376"/>
      <c r="Z43" s="376"/>
    </row>
    <row r="44" spans="2:26" ht="14.25" customHeight="1"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2:30" ht="14.25" customHeight="1"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4"/>
    </row>
    <row r="46" ht="13.5" customHeight="1">
      <c r="AD46" s="210"/>
    </row>
    <row r="47" spans="1:30" ht="13.5" customHeight="1">
      <c r="A47" s="210"/>
      <c r="I47" s="462"/>
      <c r="J47" s="462"/>
      <c r="L47" s="462"/>
      <c r="M47" s="462"/>
      <c r="AD47" s="210"/>
    </row>
    <row r="48" spans="2:16" ht="13.5" customHeight="1"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91" customWidth="1"/>
    <col min="2" max="10" width="7.625" style="491" customWidth="1"/>
    <col min="11" max="11" width="7.50390625" style="491" customWidth="1"/>
    <col min="12" max="12" width="8.25390625" style="491" customWidth="1"/>
    <col min="13" max="13" width="11.00390625" style="491" customWidth="1"/>
    <col min="14" max="16384" width="9.00390625" style="491" customWidth="1"/>
  </cols>
  <sheetData>
    <row r="1" spans="1:13" s="489" customFormat="1" ht="31.5" customHeight="1">
      <c r="A1" s="487" t="s">
        <v>158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s="489" customFormat="1" ht="31.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14.2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 t="s">
        <v>159</v>
      </c>
      <c r="M3" s="490"/>
    </row>
    <row r="4" spans="1:13" ht="18" customHeight="1">
      <c r="A4" s="492"/>
      <c r="B4" s="492"/>
      <c r="C4" s="211" t="s">
        <v>160</v>
      </c>
      <c r="D4" s="212" t="s">
        <v>161</v>
      </c>
      <c r="E4" s="212" t="s">
        <v>162</v>
      </c>
      <c r="F4" s="212" t="s">
        <v>163</v>
      </c>
      <c r="G4" s="211" t="s">
        <v>164</v>
      </c>
      <c r="H4" s="212" t="s">
        <v>165</v>
      </c>
      <c r="I4" s="212" t="s">
        <v>162</v>
      </c>
      <c r="J4" s="212" t="s">
        <v>163</v>
      </c>
      <c r="K4" s="492"/>
      <c r="L4" s="245" t="s">
        <v>166</v>
      </c>
      <c r="M4" s="493"/>
    </row>
    <row r="5" spans="1:13" ht="18" customHeight="1">
      <c r="A5" s="213" t="s">
        <v>167</v>
      </c>
      <c r="B5" s="214" t="s">
        <v>4</v>
      </c>
      <c r="C5" s="214" t="s">
        <v>168</v>
      </c>
      <c r="D5" s="214" t="s">
        <v>169</v>
      </c>
      <c r="E5" s="214" t="s">
        <v>170</v>
      </c>
      <c r="F5" s="214" t="s">
        <v>76</v>
      </c>
      <c r="G5" s="214" t="s">
        <v>171</v>
      </c>
      <c r="H5" s="214" t="s">
        <v>172</v>
      </c>
      <c r="I5" s="214" t="s">
        <v>173</v>
      </c>
      <c r="J5" s="214" t="s">
        <v>76</v>
      </c>
      <c r="K5" s="247" t="s">
        <v>174</v>
      </c>
      <c r="L5" s="246" t="s">
        <v>175</v>
      </c>
      <c r="M5" s="223" t="s">
        <v>176</v>
      </c>
    </row>
    <row r="6" spans="1:13" ht="18" customHeight="1">
      <c r="A6" s="215" t="s">
        <v>177</v>
      </c>
      <c r="B6" s="216">
        <f aca="true" t="shared" si="0" ref="B6:B31">L6+K6</f>
        <v>390155</v>
      </c>
      <c r="C6" s="216">
        <f aca="true" t="shared" si="1" ref="C6:J6">C7+C8</f>
        <v>288</v>
      </c>
      <c r="D6" s="216">
        <f t="shared" si="1"/>
        <v>217</v>
      </c>
      <c r="E6" s="216">
        <f t="shared" si="1"/>
        <v>452</v>
      </c>
      <c r="F6" s="216">
        <f t="shared" si="1"/>
        <v>957</v>
      </c>
      <c r="G6" s="216">
        <f t="shared" si="1"/>
        <v>199</v>
      </c>
      <c r="H6" s="216">
        <f t="shared" si="1"/>
        <v>242</v>
      </c>
      <c r="I6" s="216">
        <f t="shared" si="1"/>
        <v>565</v>
      </c>
      <c r="J6" s="216">
        <f t="shared" si="1"/>
        <v>1006</v>
      </c>
      <c r="K6" s="216">
        <f aca="true" t="shared" si="2" ref="K6:K31">F6-J6</f>
        <v>-49</v>
      </c>
      <c r="L6" s="503">
        <v>390204</v>
      </c>
      <c r="M6" s="217" t="s">
        <v>177</v>
      </c>
    </row>
    <row r="7" spans="1:14" ht="18" customHeight="1">
      <c r="A7" s="218" t="s">
        <v>111</v>
      </c>
      <c r="B7" s="219">
        <f t="shared" si="0"/>
        <v>355675</v>
      </c>
      <c r="C7" s="219">
        <f aca="true" t="shared" si="3" ref="C7:J7">SUM(C9:C21)</f>
        <v>262</v>
      </c>
      <c r="D7" s="219">
        <f t="shared" si="3"/>
        <v>203</v>
      </c>
      <c r="E7" s="219">
        <f t="shared" si="3"/>
        <v>406</v>
      </c>
      <c r="F7" s="219">
        <f t="shared" si="3"/>
        <v>871</v>
      </c>
      <c r="G7" s="219">
        <f t="shared" si="3"/>
        <v>180</v>
      </c>
      <c r="H7" s="219">
        <f t="shared" si="3"/>
        <v>239</v>
      </c>
      <c r="I7" s="219">
        <f t="shared" si="3"/>
        <v>499</v>
      </c>
      <c r="J7" s="219">
        <f t="shared" si="3"/>
        <v>918</v>
      </c>
      <c r="K7" s="219">
        <f t="shared" si="2"/>
        <v>-47</v>
      </c>
      <c r="L7" s="504">
        <v>355722</v>
      </c>
      <c r="M7" s="220" t="s">
        <v>111</v>
      </c>
      <c r="N7" s="494"/>
    </row>
    <row r="8" spans="1:14" ht="18" customHeight="1">
      <c r="A8" s="213" t="s">
        <v>178</v>
      </c>
      <c r="B8" s="221">
        <f t="shared" si="0"/>
        <v>34480</v>
      </c>
      <c r="C8" s="221">
        <f aca="true" t="shared" si="4" ref="C8:J8">C22+C24+C26+C30+C35+C37</f>
        <v>26</v>
      </c>
      <c r="D8" s="221">
        <f t="shared" si="4"/>
        <v>14</v>
      </c>
      <c r="E8" s="221">
        <f t="shared" si="4"/>
        <v>46</v>
      </c>
      <c r="F8" s="221">
        <f t="shared" si="4"/>
        <v>86</v>
      </c>
      <c r="G8" s="221">
        <f t="shared" si="4"/>
        <v>19</v>
      </c>
      <c r="H8" s="221">
        <f t="shared" si="4"/>
        <v>3</v>
      </c>
      <c r="I8" s="221">
        <f t="shared" si="4"/>
        <v>66</v>
      </c>
      <c r="J8" s="221">
        <f t="shared" si="4"/>
        <v>88</v>
      </c>
      <c r="K8" s="222">
        <f t="shared" si="2"/>
        <v>-2</v>
      </c>
      <c r="L8" s="505">
        <v>34482</v>
      </c>
      <c r="M8" s="223" t="s">
        <v>178</v>
      </c>
      <c r="N8" s="494"/>
    </row>
    <row r="9" spans="1:14" ht="18" customHeight="1">
      <c r="A9" s="218" t="s">
        <v>179</v>
      </c>
      <c r="B9" s="219">
        <f t="shared" si="0"/>
        <v>131385</v>
      </c>
      <c r="C9" s="224">
        <v>114</v>
      </c>
      <c r="D9" s="225">
        <v>109</v>
      </c>
      <c r="E9" s="224">
        <v>126</v>
      </c>
      <c r="F9" s="219">
        <f aca="true" t="shared" si="5" ref="F9:F14">SUM(C9:E9)</f>
        <v>349</v>
      </c>
      <c r="G9" s="224">
        <v>57</v>
      </c>
      <c r="H9" s="225">
        <v>125</v>
      </c>
      <c r="I9" s="224">
        <v>184</v>
      </c>
      <c r="J9" s="219">
        <f aca="true" t="shared" si="6" ref="J9:J14">SUM(G9:I9)</f>
        <v>366</v>
      </c>
      <c r="K9" s="219">
        <f t="shared" si="2"/>
        <v>-17</v>
      </c>
      <c r="L9" s="504">
        <v>131402</v>
      </c>
      <c r="M9" s="220" t="s">
        <v>179</v>
      </c>
      <c r="N9" s="494"/>
    </row>
    <row r="10" spans="1:13" ht="18" customHeight="1">
      <c r="A10" s="218" t="s">
        <v>180</v>
      </c>
      <c r="B10" s="219">
        <f t="shared" si="0"/>
        <v>22784</v>
      </c>
      <c r="C10" s="224">
        <v>9</v>
      </c>
      <c r="D10" s="224">
        <v>10</v>
      </c>
      <c r="E10" s="224">
        <v>17</v>
      </c>
      <c r="F10" s="219">
        <f>SUM(C10:E10)</f>
        <v>36</v>
      </c>
      <c r="G10" s="224">
        <v>13</v>
      </c>
      <c r="H10" s="224">
        <v>6</v>
      </c>
      <c r="I10" s="224">
        <v>30</v>
      </c>
      <c r="J10" s="219">
        <f t="shared" si="6"/>
        <v>49</v>
      </c>
      <c r="K10" s="219">
        <f t="shared" si="2"/>
        <v>-13</v>
      </c>
      <c r="L10" s="504">
        <v>22797</v>
      </c>
      <c r="M10" s="220" t="s">
        <v>180</v>
      </c>
    </row>
    <row r="11" spans="1:13" ht="18" customHeight="1">
      <c r="A11" s="218" t="s">
        <v>213</v>
      </c>
      <c r="B11" s="219">
        <f t="shared" si="0"/>
        <v>31826</v>
      </c>
      <c r="C11" s="224">
        <v>22</v>
      </c>
      <c r="D11" s="224">
        <v>15</v>
      </c>
      <c r="E11" s="224">
        <v>34</v>
      </c>
      <c r="F11" s="219">
        <f>SUM(C11:E11)</f>
        <v>71</v>
      </c>
      <c r="G11" s="224">
        <v>10</v>
      </c>
      <c r="H11" s="224">
        <v>15</v>
      </c>
      <c r="I11" s="224">
        <v>39</v>
      </c>
      <c r="J11" s="219">
        <f t="shared" si="6"/>
        <v>64</v>
      </c>
      <c r="K11" s="219">
        <f t="shared" si="2"/>
        <v>7</v>
      </c>
      <c r="L11" s="504">
        <v>31819</v>
      </c>
      <c r="M11" s="220" t="s">
        <v>213</v>
      </c>
    </row>
    <row r="12" spans="1:13" ht="18" customHeight="1">
      <c r="A12" s="218" t="s">
        <v>181</v>
      </c>
      <c r="B12" s="219">
        <f t="shared" si="0"/>
        <v>28577</v>
      </c>
      <c r="C12" s="224">
        <v>23</v>
      </c>
      <c r="D12" s="224">
        <v>12</v>
      </c>
      <c r="E12" s="224">
        <v>40</v>
      </c>
      <c r="F12" s="219">
        <f t="shared" si="5"/>
        <v>75</v>
      </c>
      <c r="G12" s="224">
        <v>8</v>
      </c>
      <c r="H12" s="224">
        <v>29</v>
      </c>
      <c r="I12" s="224">
        <v>47</v>
      </c>
      <c r="J12" s="219">
        <f t="shared" si="6"/>
        <v>84</v>
      </c>
      <c r="K12" s="219">
        <f t="shared" si="2"/>
        <v>-9</v>
      </c>
      <c r="L12" s="504">
        <v>28586</v>
      </c>
      <c r="M12" s="220" t="s">
        <v>181</v>
      </c>
    </row>
    <row r="13" spans="1:14" ht="18" customHeight="1">
      <c r="A13" s="218" t="s">
        <v>182</v>
      </c>
      <c r="B13" s="219">
        <f t="shared" si="0"/>
        <v>11629</v>
      </c>
      <c r="C13" s="224">
        <v>9</v>
      </c>
      <c r="D13" s="224">
        <v>2</v>
      </c>
      <c r="E13" s="224">
        <v>19</v>
      </c>
      <c r="F13" s="219">
        <f t="shared" si="5"/>
        <v>30</v>
      </c>
      <c r="G13" s="224">
        <v>8</v>
      </c>
      <c r="H13" s="224">
        <v>4</v>
      </c>
      <c r="I13" s="224">
        <v>21</v>
      </c>
      <c r="J13" s="219">
        <f t="shared" si="6"/>
        <v>33</v>
      </c>
      <c r="K13" s="219">
        <f t="shared" si="2"/>
        <v>-3</v>
      </c>
      <c r="L13" s="504">
        <v>11632</v>
      </c>
      <c r="M13" s="220" t="s">
        <v>182</v>
      </c>
      <c r="N13" s="494"/>
    </row>
    <row r="14" spans="1:14" ht="18" customHeight="1">
      <c r="A14" s="218" t="s">
        <v>183</v>
      </c>
      <c r="B14" s="219">
        <f t="shared" si="0"/>
        <v>16777</v>
      </c>
      <c r="C14" s="224">
        <v>7</v>
      </c>
      <c r="D14" s="224">
        <v>4</v>
      </c>
      <c r="E14" s="224">
        <v>0</v>
      </c>
      <c r="F14" s="219">
        <f t="shared" si="5"/>
        <v>11</v>
      </c>
      <c r="G14" s="224">
        <v>11</v>
      </c>
      <c r="H14" s="224">
        <v>6</v>
      </c>
      <c r="I14" s="224">
        <v>22</v>
      </c>
      <c r="J14" s="219">
        <f t="shared" si="6"/>
        <v>39</v>
      </c>
      <c r="K14" s="219">
        <f t="shared" si="2"/>
        <v>-28</v>
      </c>
      <c r="L14" s="504">
        <v>16805</v>
      </c>
      <c r="M14" s="220" t="s">
        <v>183</v>
      </c>
      <c r="N14" s="494"/>
    </row>
    <row r="15" spans="1:14" ht="18" customHeight="1">
      <c r="A15" s="218" t="s">
        <v>184</v>
      </c>
      <c r="B15" s="219">
        <f aca="true" t="shared" si="7" ref="B15:B21">L15+K15</f>
        <v>11840</v>
      </c>
      <c r="C15" s="224">
        <v>4</v>
      </c>
      <c r="D15" s="224">
        <v>4</v>
      </c>
      <c r="E15" s="224">
        <v>23</v>
      </c>
      <c r="F15" s="219">
        <f aca="true" t="shared" si="8" ref="F15:F21">SUM(C15:E15)</f>
        <v>31</v>
      </c>
      <c r="G15" s="224">
        <v>4</v>
      </c>
      <c r="H15" s="224">
        <v>9</v>
      </c>
      <c r="I15" s="224">
        <v>18</v>
      </c>
      <c r="J15" s="219">
        <f aca="true" t="shared" si="9" ref="J15:J21">SUM(G15:I15)</f>
        <v>31</v>
      </c>
      <c r="K15" s="219">
        <f aca="true" t="shared" si="10" ref="K15:K21">F15-J15</f>
        <v>0</v>
      </c>
      <c r="L15" s="504">
        <v>11840</v>
      </c>
      <c r="M15" s="220" t="s">
        <v>184</v>
      </c>
      <c r="N15" s="494"/>
    </row>
    <row r="16" spans="1:14" ht="18" customHeight="1">
      <c r="A16" s="218" t="s">
        <v>194</v>
      </c>
      <c r="B16" s="219">
        <f t="shared" si="7"/>
        <v>28641</v>
      </c>
      <c r="C16" s="224">
        <v>13</v>
      </c>
      <c r="D16" s="224">
        <v>8</v>
      </c>
      <c r="E16" s="224">
        <v>36</v>
      </c>
      <c r="F16" s="219">
        <f t="shared" si="8"/>
        <v>57</v>
      </c>
      <c r="G16" s="224">
        <v>14</v>
      </c>
      <c r="H16" s="224">
        <v>15</v>
      </c>
      <c r="I16" s="224">
        <v>31</v>
      </c>
      <c r="J16" s="219">
        <f t="shared" si="9"/>
        <v>60</v>
      </c>
      <c r="K16" s="219">
        <f t="shared" si="10"/>
        <v>-3</v>
      </c>
      <c r="L16" s="504">
        <v>28644</v>
      </c>
      <c r="M16" s="220" t="s">
        <v>194</v>
      </c>
      <c r="N16" s="494"/>
    </row>
    <row r="17" spans="1:14" ht="18" customHeight="1">
      <c r="A17" s="218" t="s">
        <v>196</v>
      </c>
      <c r="B17" s="219">
        <f t="shared" si="7"/>
        <v>11970</v>
      </c>
      <c r="C17" s="224">
        <v>22</v>
      </c>
      <c r="D17" s="224">
        <v>2</v>
      </c>
      <c r="E17" s="224">
        <v>16</v>
      </c>
      <c r="F17" s="219">
        <f t="shared" si="8"/>
        <v>40</v>
      </c>
      <c r="G17" s="224">
        <v>13</v>
      </c>
      <c r="H17" s="224">
        <v>4</v>
      </c>
      <c r="I17" s="224">
        <v>18</v>
      </c>
      <c r="J17" s="219">
        <f t="shared" si="9"/>
        <v>35</v>
      </c>
      <c r="K17" s="219">
        <f t="shared" si="10"/>
        <v>5</v>
      </c>
      <c r="L17" s="504">
        <v>11965</v>
      </c>
      <c r="M17" s="220" t="s">
        <v>195</v>
      </c>
      <c r="N17" s="494"/>
    </row>
    <row r="18" spans="1:14" ht="18" customHeight="1">
      <c r="A18" s="218" t="s">
        <v>198</v>
      </c>
      <c r="B18" s="219">
        <f t="shared" si="7"/>
        <v>28376</v>
      </c>
      <c r="C18" s="224">
        <v>24</v>
      </c>
      <c r="D18" s="224">
        <v>18</v>
      </c>
      <c r="E18" s="224">
        <v>42</v>
      </c>
      <c r="F18" s="219">
        <f t="shared" si="8"/>
        <v>84</v>
      </c>
      <c r="G18" s="224">
        <v>19</v>
      </c>
      <c r="H18" s="224">
        <v>10</v>
      </c>
      <c r="I18" s="224">
        <v>34</v>
      </c>
      <c r="J18" s="219">
        <f t="shared" si="9"/>
        <v>63</v>
      </c>
      <c r="K18" s="219">
        <f t="shared" si="10"/>
        <v>21</v>
      </c>
      <c r="L18" s="504">
        <v>28355</v>
      </c>
      <c r="M18" s="220" t="s">
        <v>197</v>
      </c>
      <c r="N18" s="494"/>
    </row>
    <row r="19" spans="1:13" ht="18" customHeight="1">
      <c r="A19" s="218" t="s">
        <v>199</v>
      </c>
      <c r="B19" s="219">
        <f t="shared" si="7"/>
        <v>12819</v>
      </c>
      <c r="C19" s="224">
        <v>4</v>
      </c>
      <c r="D19" s="224">
        <v>7</v>
      </c>
      <c r="E19" s="224">
        <v>28</v>
      </c>
      <c r="F19" s="219">
        <f t="shared" si="8"/>
        <v>39</v>
      </c>
      <c r="G19" s="224">
        <v>8</v>
      </c>
      <c r="H19" s="224">
        <v>6</v>
      </c>
      <c r="I19" s="224">
        <v>30</v>
      </c>
      <c r="J19" s="219">
        <f t="shared" si="9"/>
        <v>44</v>
      </c>
      <c r="K19" s="219">
        <f t="shared" si="10"/>
        <v>-5</v>
      </c>
      <c r="L19" s="504">
        <v>12824</v>
      </c>
      <c r="M19" s="220" t="s">
        <v>199</v>
      </c>
    </row>
    <row r="20" spans="1:13" ht="18" customHeight="1">
      <c r="A20" s="218" t="s">
        <v>211</v>
      </c>
      <c r="B20" s="219">
        <f>L20+K20</f>
        <v>9198</v>
      </c>
      <c r="C20" s="224">
        <v>4</v>
      </c>
      <c r="D20" s="224">
        <v>9</v>
      </c>
      <c r="E20" s="224">
        <v>13</v>
      </c>
      <c r="F20" s="219">
        <f>SUM(C20:E20)</f>
        <v>26</v>
      </c>
      <c r="G20" s="224">
        <v>5</v>
      </c>
      <c r="H20" s="224">
        <v>6</v>
      </c>
      <c r="I20" s="224">
        <v>8</v>
      </c>
      <c r="J20" s="219">
        <f>SUM(G20:I20)</f>
        <v>19</v>
      </c>
      <c r="K20" s="219">
        <f t="shared" si="10"/>
        <v>7</v>
      </c>
      <c r="L20" s="504">
        <v>9191</v>
      </c>
      <c r="M20" s="220" t="s">
        <v>211</v>
      </c>
    </row>
    <row r="21" spans="1:13" ht="18" customHeight="1">
      <c r="A21" s="213" t="s">
        <v>204</v>
      </c>
      <c r="B21" s="219">
        <f t="shared" si="7"/>
        <v>9853</v>
      </c>
      <c r="C21" s="224">
        <v>7</v>
      </c>
      <c r="D21" s="224">
        <v>3</v>
      </c>
      <c r="E21" s="224">
        <v>12</v>
      </c>
      <c r="F21" s="219">
        <f t="shared" si="8"/>
        <v>22</v>
      </c>
      <c r="G21" s="224">
        <v>10</v>
      </c>
      <c r="H21" s="224">
        <v>4</v>
      </c>
      <c r="I21" s="224">
        <v>17</v>
      </c>
      <c r="J21" s="219">
        <f t="shared" si="9"/>
        <v>31</v>
      </c>
      <c r="K21" s="219">
        <f t="shared" si="10"/>
        <v>-9</v>
      </c>
      <c r="L21" s="505">
        <v>9862</v>
      </c>
      <c r="M21" s="223" t="s">
        <v>204</v>
      </c>
    </row>
    <row r="22" spans="1:13" ht="18" customHeight="1">
      <c r="A22" s="229" t="s">
        <v>113</v>
      </c>
      <c r="B22" s="268">
        <f t="shared" si="0"/>
        <v>2388</v>
      </c>
      <c r="C22" s="275">
        <f aca="true" t="shared" si="11" ref="C22:J22">C23</f>
        <v>1</v>
      </c>
      <c r="D22" s="275">
        <f t="shared" si="11"/>
        <v>1</v>
      </c>
      <c r="E22" s="275">
        <f t="shared" si="11"/>
        <v>5</v>
      </c>
      <c r="F22" s="269">
        <f t="shared" si="11"/>
        <v>7</v>
      </c>
      <c r="G22" s="275">
        <f t="shared" si="11"/>
        <v>0</v>
      </c>
      <c r="H22" s="275">
        <f t="shared" si="11"/>
        <v>0</v>
      </c>
      <c r="I22" s="275">
        <f t="shared" si="11"/>
        <v>8</v>
      </c>
      <c r="J22" s="268">
        <f t="shared" si="11"/>
        <v>8</v>
      </c>
      <c r="K22" s="242">
        <f t="shared" si="2"/>
        <v>-1</v>
      </c>
      <c r="L22" s="506">
        <v>2389</v>
      </c>
      <c r="M22" s="232" t="s">
        <v>113</v>
      </c>
    </row>
    <row r="23" spans="1:13" ht="18" customHeight="1">
      <c r="A23" s="233" t="s">
        <v>185</v>
      </c>
      <c r="B23" s="234">
        <f t="shared" si="0"/>
        <v>2388</v>
      </c>
      <c r="C23" s="358">
        <v>1</v>
      </c>
      <c r="D23" s="358">
        <v>1</v>
      </c>
      <c r="E23" s="358">
        <v>5</v>
      </c>
      <c r="F23" s="359">
        <f>SUM(C23:E23)</f>
        <v>7</v>
      </c>
      <c r="G23" s="358">
        <v>0</v>
      </c>
      <c r="H23" s="358">
        <v>0</v>
      </c>
      <c r="I23" s="502">
        <v>8</v>
      </c>
      <c r="J23" s="234">
        <f>SUM(G23:I23)</f>
        <v>8</v>
      </c>
      <c r="K23" s="234">
        <f t="shared" si="2"/>
        <v>-1</v>
      </c>
      <c r="L23" s="507">
        <v>2389</v>
      </c>
      <c r="M23" s="235" t="s">
        <v>185</v>
      </c>
    </row>
    <row r="24" spans="1:13" ht="18" customHeight="1">
      <c r="A24" s="229" t="s">
        <v>145</v>
      </c>
      <c r="B24" s="230">
        <f t="shared" si="0"/>
        <v>1006</v>
      </c>
      <c r="C24" s="231">
        <f aca="true" t="shared" si="12" ref="C24:J24">SUM(C25:C25)</f>
        <v>1</v>
      </c>
      <c r="D24" s="231">
        <f t="shared" si="12"/>
        <v>1</v>
      </c>
      <c r="E24" s="231">
        <f t="shared" si="12"/>
        <v>4</v>
      </c>
      <c r="F24" s="357">
        <f t="shared" si="12"/>
        <v>6</v>
      </c>
      <c r="G24" s="231">
        <f t="shared" si="12"/>
        <v>0</v>
      </c>
      <c r="H24" s="231">
        <f t="shared" si="12"/>
        <v>0</v>
      </c>
      <c r="I24" s="231">
        <f t="shared" si="12"/>
        <v>4</v>
      </c>
      <c r="J24" s="230">
        <f t="shared" si="12"/>
        <v>4</v>
      </c>
      <c r="K24" s="230">
        <f t="shared" si="2"/>
        <v>2</v>
      </c>
      <c r="L24" s="506">
        <v>1004</v>
      </c>
      <c r="M24" s="232" t="s">
        <v>145</v>
      </c>
    </row>
    <row r="25" spans="1:13" ht="18" customHeight="1">
      <c r="A25" s="213" t="s">
        <v>146</v>
      </c>
      <c r="B25" s="221">
        <f t="shared" si="0"/>
        <v>1006</v>
      </c>
      <c r="C25" s="227">
        <v>1</v>
      </c>
      <c r="D25" s="227">
        <v>1</v>
      </c>
      <c r="E25" s="227">
        <v>4</v>
      </c>
      <c r="F25" s="221">
        <f>SUM(C25:E25)</f>
        <v>6</v>
      </c>
      <c r="G25" s="227">
        <v>0</v>
      </c>
      <c r="H25" s="227">
        <v>0</v>
      </c>
      <c r="I25" s="227">
        <v>4</v>
      </c>
      <c r="J25" s="221">
        <f>SUM(G25:I25)</f>
        <v>4</v>
      </c>
      <c r="K25" s="221">
        <f t="shared" si="2"/>
        <v>2</v>
      </c>
      <c r="L25" s="505">
        <v>1004</v>
      </c>
      <c r="M25" s="223" t="s">
        <v>146</v>
      </c>
    </row>
    <row r="26" spans="1:13" ht="18" customHeight="1">
      <c r="A26" s="229" t="s">
        <v>128</v>
      </c>
      <c r="B26" s="230">
        <f t="shared" si="0"/>
        <v>10489</v>
      </c>
      <c r="C26" s="231">
        <f aca="true" t="shared" si="13" ref="C26:J26">SUM(C27:C29)</f>
        <v>4</v>
      </c>
      <c r="D26" s="231">
        <f t="shared" si="13"/>
        <v>3</v>
      </c>
      <c r="E26" s="231">
        <f t="shared" si="13"/>
        <v>10</v>
      </c>
      <c r="F26" s="231">
        <f t="shared" si="13"/>
        <v>17</v>
      </c>
      <c r="G26" s="231">
        <f t="shared" si="13"/>
        <v>4</v>
      </c>
      <c r="H26" s="231">
        <f t="shared" si="13"/>
        <v>1</v>
      </c>
      <c r="I26" s="231">
        <f t="shared" si="13"/>
        <v>22</v>
      </c>
      <c r="J26" s="230">
        <f t="shared" si="13"/>
        <v>27</v>
      </c>
      <c r="K26" s="230">
        <f t="shared" si="2"/>
        <v>-10</v>
      </c>
      <c r="L26" s="506">
        <v>10499</v>
      </c>
      <c r="M26" s="232" t="s">
        <v>128</v>
      </c>
    </row>
    <row r="27" spans="1:13" ht="18" customHeight="1">
      <c r="A27" s="218" t="s">
        <v>186</v>
      </c>
      <c r="B27" s="219">
        <f>L27+K27</f>
        <v>1322</v>
      </c>
      <c r="C27" s="224">
        <v>0</v>
      </c>
      <c r="D27" s="224">
        <v>0</v>
      </c>
      <c r="E27" s="224">
        <v>2</v>
      </c>
      <c r="F27" s="219">
        <f>SUM(C27:E27)</f>
        <v>2</v>
      </c>
      <c r="G27" s="224">
        <v>1</v>
      </c>
      <c r="H27" s="224">
        <v>0</v>
      </c>
      <c r="I27" s="224">
        <v>1</v>
      </c>
      <c r="J27" s="219">
        <f>SUM(G27:I27)</f>
        <v>2</v>
      </c>
      <c r="K27" s="219">
        <f>F27-J27</f>
        <v>0</v>
      </c>
      <c r="L27" s="504">
        <v>1322</v>
      </c>
      <c r="M27" s="220" t="s">
        <v>186</v>
      </c>
    </row>
    <row r="28" spans="1:13" ht="18" customHeight="1">
      <c r="A28" s="218" t="s">
        <v>217</v>
      </c>
      <c r="B28" s="219">
        <f t="shared" si="0"/>
        <v>6300</v>
      </c>
      <c r="C28" s="224">
        <v>2</v>
      </c>
      <c r="D28" s="224">
        <v>2</v>
      </c>
      <c r="E28" s="224">
        <v>5</v>
      </c>
      <c r="F28" s="219">
        <f>SUM(C28:E28)</f>
        <v>9</v>
      </c>
      <c r="G28" s="224">
        <v>2</v>
      </c>
      <c r="H28" s="224">
        <v>1</v>
      </c>
      <c r="I28" s="224">
        <v>11</v>
      </c>
      <c r="J28" s="219">
        <f>SUM(G28:I28)</f>
        <v>14</v>
      </c>
      <c r="K28" s="219">
        <f t="shared" si="2"/>
        <v>-5</v>
      </c>
      <c r="L28" s="504">
        <v>6305</v>
      </c>
      <c r="M28" s="220" t="s">
        <v>217</v>
      </c>
    </row>
    <row r="29" spans="1:13" ht="18" customHeight="1">
      <c r="A29" s="218" t="s">
        <v>218</v>
      </c>
      <c r="B29" s="219">
        <f t="shared" si="0"/>
        <v>2867</v>
      </c>
      <c r="C29" s="224">
        <v>2</v>
      </c>
      <c r="D29" s="224">
        <v>1</v>
      </c>
      <c r="E29" s="224">
        <v>3</v>
      </c>
      <c r="F29" s="219">
        <f>SUM(C29:E29)</f>
        <v>6</v>
      </c>
      <c r="G29" s="224">
        <v>1</v>
      </c>
      <c r="H29" s="224">
        <v>0</v>
      </c>
      <c r="I29" s="224">
        <v>10</v>
      </c>
      <c r="J29" s="219">
        <f>SUM(G29:I29)</f>
        <v>11</v>
      </c>
      <c r="K29" s="219">
        <f t="shared" si="2"/>
        <v>-5</v>
      </c>
      <c r="L29" s="504">
        <v>2872</v>
      </c>
      <c r="M29" s="220" t="s">
        <v>218</v>
      </c>
    </row>
    <row r="30" spans="1:13" ht="18" customHeight="1">
      <c r="A30" s="495" t="s">
        <v>149</v>
      </c>
      <c r="B30" s="269">
        <f t="shared" si="0"/>
        <v>8445</v>
      </c>
      <c r="C30" s="269">
        <f aca="true" t="shared" si="14" ref="C30:J30">SUM(C31:C34)</f>
        <v>13</v>
      </c>
      <c r="D30" s="269">
        <f t="shared" si="14"/>
        <v>0</v>
      </c>
      <c r="E30" s="269">
        <f t="shared" si="14"/>
        <v>6</v>
      </c>
      <c r="F30" s="269">
        <f t="shared" si="14"/>
        <v>19</v>
      </c>
      <c r="G30" s="269">
        <f t="shared" si="14"/>
        <v>5</v>
      </c>
      <c r="H30" s="269">
        <f t="shared" si="14"/>
        <v>0</v>
      </c>
      <c r="I30" s="269">
        <f t="shared" si="14"/>
        <v>12</v>
      </c>
      <c r="J30" s="268">
        <f t="shared" si="14"/>
        <v>17</v>
      </c>
      <c r="K30" s="268">
        <f t="shared" si="2"/>
        <v>2</v>
      </c>
      <c r="L30" s="508">
        <v>8443</v>
      </c>
      <c r="M30" s="496" t="s">
        <v>149</v>
      </c>
    </row>
    <row r="31" spans="1:13" ht="18" customHeight="1">
      <c r="A31" s="497" t="s">
        <v>150</v>
      </c>
      <c r="B31" s="498">
        <f t="shared" si="0"/>
        <v>3732</v>
      </c>
      <c r="C31" s="224">
        <v>2</v>
      </c>
      <c r="D31" s="224">
        <v>0</v>
      </c>
      <c r="E31" s="224">
        <v>2</v>
      </c>
      <c r="F31" s="219">
        <f>SUM(C31:E31)</f>
        <v>4</v>
      </c>
      <c r="G31" s="224">
        <v>2</v>
      </c>
      <c r="H31" s="224">
        <v>0</v>
      </c>
      <c r="I31" s="224">
        <v>8</v>
      </c>
      <c r="J31" s="226">
        <f>SUM(G31:I31)</f>
        <v>10</v>
      </c>
      <c r="K31" s="219">
        <f t="shared" si="2"/>
        <v>-6</v>
      </c>
      <c r="L31" s="509">
        <v>3738</v>
      </c>
      <c r="M31" s="499" t="s">
        <v>150</v>
      </c>
    </row>
    <row r="32" spans="1:13" ht="18" customHeight="1">
      <c r="A32" s="218" t="s">
        <v>151</v>
      </c>
      <c r="B32" s="219">
        <f>L32+K32</f>
        <v>2310</v>
      </c>
      <c r="C32" s="224">
        <v>6</v>
      </c>
      <c r="D32" s="224">
        <v>0</v>
      </c>
      <c r="E32" s="224">
        <v>2</v>
      </c>
      <c r="F32" s="219">
        <f>SUM(C32:E32)</f>
        <v>8</v>
      </c>
      <c r="G32" s="224">
        <v>1</v>
      </c>
      <c r="H32" s="224">
        <v>0</v>
      </c>
      <c r="I32" s="224">
        <v>1</v>
      </c>
      <c r="J32" s="226">
        <f>SUM(G32:I32)</f>
        <v>2</v>
      </c>
      <c r="K32" s="219">
        <f aca="true" t="shared" si="15" ref="K32:K39">F32-J32</f>
        <v>6</v>
      </c>
      <c r="L32" s="504">
        <v>2304</v>
      </c>
      <c r="M32" s="220" t="s">
        <v>151</v>
      </c>
    </row>
    <row r="33" spans="1:13" ht="18" customHeight="1">
      <c r="A33" s="218" t="s">
        <v>187</v>
      </c>
      <c r="B33" s="219">
        <f>L33+K33</f>
        <v>1599</v>
      </c>
      <c r="C33" s="224">
        <v>1</v>
      </c>
      <c r="D33" s="224">
        <v>0</v>
      </c>
      <c r="E33" s="224">
        <v>1</v>
      </c>
      <c r="F33" s="219">
        <f>SUM(C33:E33)</f>
        <v>2</v>
      </c>
      <c r="G33" s="224">
        <v>1</v>
      </c>
      <c r="H33" s="224">
        <v>0</v>
      </c>
      <c r="I33" s="224">
        <v>3</v>
      </c>
      <c r="J33" s="226">
        <f>SUM(G33:I33)</f>
        <v>4</v>
      </c>
      <c r="K33" s="219">
        <f t="shared" si="15"/>
        <v>-2</v>
      </c>
      <c r="L33" s="504">
        <v>1601</v>
      </c>
      <c r="M33" s="220" t="s">
        <v>187</v>
      </c>
    </row>
    <row r="34" spans="1:13" ht="18" customHeight="1">
      <c r="A34" s="223" t="s">
        <v>188</v>
      </c>
      <c r="B34" s="221">
        <f>L34+K34</f>
        <v>804</v>
      </c>
      <c r="C34" s="227">
        <v>4</v>
      </c>
      <c r="D34" s="227">
        <v>0</v>
      </c>
      <c r="E34" s="227">
        <v>1</v>
      </c>
      <c r="F34" s="221">
        <f>SUM(C34:E34)</f>
        <v>5</v>
      </c>
      <c r="G34" s="227">
        <v>1</v>
      </c>
      <c r="H34" s="227">
        <v>0</v>
      </c>
      <c r="I34" s="227">
        <v>0</v>
      </c>
      <c r="J34" s="228">
        <f>SUM(G34:I34)</f>
        <v>1</v>
      </c>
      <c r="K34" s="221">
        <f t="shared" si="15"/>
        <v>4</v>
      </c>
      <c r="L34" s="505">
        <v>800</v>
      </c>
      <c r="M34" s="223" t="s">
        <v>188</v>
      </c>
    </row>
    <row r="35" spans="1:13" ht="18" customHeight="1">
      <c r="A35" s="267" t="s">
        <v>134</v>
      </c>
      <c r="B35" s="268">
        <f>L35+K35</f>
        <v>6301</v>
      </c>
      <c r="C35" s="269">
        <f aca="true" t="shared" si="16" ref="C35:J35">SUM(C36:C36)</f>
        <v>5</v>
      </c>
      <c r="D35" s="269">
        <f t="shared" si="16"/>
        <v>2</v>
      </c>
      <c r="E35" s="269">
        <f t="shared" si="16"/>
        <v>9</v>
      </c>
      <c r="F35" s="269">
        <f t="shared" si="16"/>
        <v>16</v>
      </c>
      <c r="G35" s="269">
        <f t="shared" si="16"/>
        <v>4</v>
      </c>
      <c r="H35" s="269">
        <f t="shared" si="16"/>
        <v>0</v>
      </c>
      <c r="I35" s="269">
        <f t="shared" si="16"/>
        <v>12</v>
      </c>
      <c r="J35" s="268">
        <f t="shared" si="16"/>
        <v>16</v>
      </c>
      <c r="K35" s="268">
        <f t="shared" si="15"/>
        <v>0</v>
      </c>
      <c r="L35" s="510">
        <v>6301</v>
      </c>
      <c r="M35" s="270" t="s">
        <v>134</v>
      </c>
    </row>
    <row r="36" spans="1:13" ht="18" customHeight="1">
      <c r="A36" s="240" t="s">
        <v>192</v>
      </c>
      <c r="B36" s="221">
        <f>K36+L36</f>
        <v>6301</v>
      </c>
      <c r="C36" s="263">
        <v>5</v>
      </c>
      <c r="D36" s="263">
        <v>2</v>
      </c>
      <c r="E36" s="263">
        <v>9</v>
      </c>
      <c r="F36" s="221">
        <f>SUM(C36:E36)</f>
        <v>16</v>
      </c>
      <c r="G36" s="263">
        <v>4</v>
      </c>
      <c r="H36" s="263">
        <v>0</v>
      </c>
      <c r="I36" s="263">
        <v>12</v>
      </c>
      <c r="J36" s="221">
        <f>SUM(G36:I36)</f>
        <v>16</v>
      </c>
      <c r="K36" s="221">
        <f t="shared" si="15"/>
        <v>0</v>
      </c>
      <c r="L36" s="505">
        <v>6301</v>
      </c>
      <c r="M36" s="241" t="s">
        <v>192</v>
      </c>
    </row>
    <row r="37" spans="1:13" ht="18" customHeight="1">
      <c r="A37" s="236" t="s">
        <v>137</v>
      </c>
      <c r="B37" s="230">
        <f>L37+K37</f>
        <v>5851</v>
      </c>
      <c r="C37" s="231">
        <f aca="true" t="shared" si="17" ref="C37:I37">SUM(C38:C39)</f>
        <v>2</v>
      </c>
      <c r="D37" s="231">
        <f t="shared" si="17"/>
        <v>7</v>
      </c>
      <c r="E37" s="231">
        <f t="shared" si="17"/>
        <v>12</v>
      </c>
      <c r="F37" s="230">
        <f t="shared" si="17"/>
        <v>21</v>
      </c>
      <c r="G37" s="231">
        <f t="shared" si="17"/>
        <v>6</v>
      </c>
      <c r="H37" s="231">
        <f t="shared" si="17"/>
        <v>2</v>
      </c>
      <c r="I37" s="231">
        <f t="shared" si="17"/>
        <v>8</v>
      </c>
      <c r="J37" s="242">
        <f>SUM(G37:I37)</f>
        <v>16</v>
      </c>
      <c r="K37" s="230">
        <f t="shared" si="15"/>
        <v>5</v>
      </c>
      <c r="L37" s="506">
        <v>5846</v>
      </c>
      <c r="M37" s="237" t="s">
        <v>137</v>
      </c>
    </row>
    <row r="38" spans="1:13" ht="18" customHeight="1">
      <c r="A38" s="238" t="s">
        <v>189</v>
      </c>
      <c r="B38" s="219">
        <f>L38+K38</f>
        <v>4979</v>
      </c>
      <c r="C38" s="224">
        <v>2</v>
      </c>
      <c r="D38" s="224">
        <v>7</v>
      </c>
      <c r="E38" s="224">
        <v>12</v>
      </c>
      <c r="F38" s="219">
        <f>SUM(C38:E38)</f>
        <v>21</v>
      </c>
      <c r="G38" s="224">
        <v>4</v>
      </c>
      <c r="H38" s="224">
        <v>2</v>
      </c>
      <c r="I38" s="224">
        <v>8</v>
      </c>
      <c r="J38" s="219">
        <f>SUM(G38:I38)</f>
        <v>14</v>
      </c>
      <c r="K38" s="219">
        <f t="shared" si="15"/>
        <v>7</v>
      </c>
      <c r="L38" s="504">
        <v>4972</v>
      </c>
      <c r="M38" s="239" t="s">
        <v>189</v>
      </c>
    </row>
    <row r="39" spans="1:13" ht="18" customHeight="1">
      <c r="A39" s="240" t="s">
        <v>157</v>
      </c>
      <c r="B39" s="221">
        <f>L39+K39</f>
        <v>872</v>
      </c>
      <c r="C39" s="227">
        <v>0</v>
      </c>
      <c r="D39" s="227">
        <v>0</v>
      </c>
      <c r="E39" s="227">
        <v>0</v>
      </c>
      <c r="F39" s="221">
        <f>SUM(C39:E39)</f>
        <v>0</v>
      </c>
      <c r="G39" s="227">
        <v>2</v>
      </c>
      <c r="H39" s="227">
        <v>0</v>
      </c>
      <c r="I39" s="227">
        <v>0</v>
      </c>
      <c r="J39" s="221">
        <f>SUM(G39:I39)</f>
        <v>2</v>
      </c>
      <c r="K39" s="221">
        <f t="shared" si="15"/>
        <v>-2</v>
      </c>
      <c r="L39" s="505">
        <v>874</v>
      </c>
      <c r="M39" s="241" t="s">
        <v>157</v>
      </c>
    </row>
    <row r="40" ht="18" customHeight="1"/>
    <row r="41" spans="1:25" ht="18" customHeight="1">
      <c r="A41" s="500" t="s">
        <v>440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28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28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28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65"/>
      <c r="S46" s="265"/>
      <c r="T46" s="265"/>
      <c r="U46" s="265"/>
      <c r="V46" s="265"/>
      <c r="W46" s="265"/>
      <c r="X46" s="265"/>
      <c r="Y46" s="265"/>
    </row>
    <row r="48" spans="1:14" ht="12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501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89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51">
        <v>617</v>
      </c>
      <c r="O5" s="147">
        <v>7655</v>
      </c>
      <c r="P5" s="140"/>
    </row>
    <row r="6" spans="2:16" ht="15" customHeight="1">
      <c r="B6" s="148" t="s">
        <v>236</v>
      </c>
      <c r="C6" s="149">
        <v>690</v>
      </c>
      <c r="D6" s="150">
        <v>650</v>
      </c>
      <c r="E6" s="151">
        <v>635</v>
      </c>
      <c r="F6" s="151">
        <v>625</v>
      </c>
      <c r="G6" s="151">
        <v>611</v>
      </c>
      <c r="H6" s="152">
        <v>580</v>
      </c>
      <c r="I6" s="152">
        <v>590</v>
      </c>
      <c r="J6" s="152">
        <v>681</v>
      </c>
      <c r="K6" s="152">
        <v>593</v>
      </c>
      <c r="L6" s="152">
        <v>663</v>
      </c>
      <c r="M6" s="152">
        <v>697</v>
      </c>
      <c r="N6" s="250">
        <v>602</v>
      </c>
      <c r="O6" s="154">
        <v>7617</v>
      </c>
      <c r="P6" s="140"/>
    </row>
    <row r="7" spans="2:16" ht="15" customHeight="1">
      <c r="B7" s="148" t="s">
        <v>293</v>
      </c>
      <c r="C7" s="149">
        <v>716</v>
      </c>
      <c r="D7" s="150">
        <v>570</v>
      </c>
      <c r="E7" s="151">
        <v>580</v>
      </c>
      <c r="F7" s="151">
        <v>653</v>
      </c>
      <c r="G7" s="151">
        <v>590</v>
      </c>
      <c r="H7" s="152">
        <v>540</v>
      </c>
      <c r="I7" s="152">
        <v>639</v>
      </c>
      <c r="J7" s="152">
        <v>683</v>
      </c>
      <c r="K7" s="152">
        <v>601</v>
      </c>
      <c r="L7" s="152">
        <v>687</v>
      </c>
      <c r="M7" s="152">
        <v>621</v>
      </c>
      <c r="N7" s="250">
        <v>648</v>
      </c>
      <c r="O7" s="154">
        <v>7528</v>
      </c>
      <c r="P7" s="140"/>
    </row>
    <row r="8" spans="2:16" ht="15" customHeight="1">
      <c r="B8" s="148" t="s">
        <v>301</v>
      </c>
      <c r="C8" s="149">
        <v>627</v>
      </c>
      <c r="D8" s="150">
        <v>539</v>
      </c>
      <c r="E8" s="151">
        <v>605</v>
      </c>
      <c r="F8" s="151">
        <v>600</v>
      </c>
      <c r="G8" s="151">
        <v>514</v>
      </c>
      <c r="H8" s="152">
        <v>555</v>
      </c>
      <c r="I8" s="152">
        <v>601</v>
      </c>
      <c r="J8" s="152">
        <v>567</v>
      </c>
      <c r="K8" s="152">
        <v>602</v>
      </c>
      <c r="L8" s="152">
        <v>609</v>
      </c>
      <c r="M8" s="152">
        <v>636</v>
      </c>
      <c r="N8" s="250">
        <v>589</v>
      </c>
      <c r="O8" s="154">
        <v>7044</v>
      </c>
      <c r="P8" s="140"/>
    </row>
    <row r="9" spans="2:16" ht="15" customHeight="1">
      <c r="B9" s="148" t="s">
        <v>388</v>
      </c>
      <c r="C9" s="149">
        <v>624</v>
      </c>
      <c r="D9" s="150">
        <v>558</v>
      </c>
      <c r="E9" s="151">
        <v>599</v>
      </c>
      <c r="F9" s="151">
        <v>523</v>
      </c>
      <c r="G9" s="151">
        <v>511</v>
      </c>
      <c r="H9" s="152">
        <v>587</v>
      </c>
      <c r="I9" s="152">
        <v>566</v>
      </c>
      <c r="J9" s="152">
        <v>529</v>
      </c>
      <c r="K9" s="152">
        <v>624</v>
      </c>
      <c r="L9" s="152">
        <v>599</v>
      </c>
      <c r="M9" s="152">
        <v>576</v>
      </c>
      <c r="N9" s="250">
        <v>575</v>
      </c>
      <c r="O9" s="154">
        <v>6871</v>
      </c>
      <c r="P9" s="140"/>
    </row>
    <row r="10" spans="2:16" ht="15" customHeight="1">
      <c r="B10" s="155" t="s">
        <v>416</v>
      </c>
      <c r="C10" s="485">
        <v>558</v>
      </c>
      <c r="D10" s="159">
        <v>536</v>
      </c>
      <c r="E10" s="159">
        <v>538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60">
        <v>1632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77</v>
      </c>
      <c r="C12" s="134"/>
      <c r="D12" s="134"/>
      <c r="N12" s="134" t="s">
        <v>74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71">
        <v>1228</v>
      </c>
      <c r="I14" s="271">
        <v>1076</v>
      </c>
      <c r="J14" s="143">
        <v>1153</v>
      </c>
      <c r="K14" s="145">
        <v>1131</v>
      </c>
      <c r="L14" s="145">
        <v>1047</v>
      </c>
      <c r="M14" s="145">
        <v>1017</v>
      </c>
      <c r="N14" s="146">
        <v>1033</v>
      </c>
      <c r="O14" s="147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1081</v>
      </c>
      <c r="D15" s="150">
        <v>1159</v>
      </c>
      <c r="E15" s="151">
        <v>1146</v>
      </c>
      <c r="F15" s="151">
        <v>1303</v>
      </c>
      <c r="G15" s="151">
        <v>1102</v>
      </c>
      <c r="H15" s="150">
        <v>1245</v>
      </c>
      <c r="I15" s="150">
        <v>1158</v>
      </c>
      <c r="J15" s="150">
        <v>1226</v>
      </c>
      <c r="K15" s="152">
        <v>1023</v>
      </c>
      <c r="L15" s="152">
        <v>1042</v>
      </c>
      <c r="M15" s="150">
        <v>1052</v>
      </c>
      <c r="N15" s="153">
        <v>995</v>
      </c>
      <c r="O15" s="154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293</v>
      </c>
      <c r="C16" s="149">
        <v>1212</v>
      </c>
      <c r="D16" s="150">
        <v>1162</v>
      </c>
      <c r="E16" s="151">
        <v>1236</v>
      </c>
      <c r="F16" s="151">
        <v>1376</v>
      </c>
      <c r="G16" s="151">
        <v>1177</v>
      </c>
      <c r="H16" s="272">
        <v>1175</v>
      </c>
      <c r="I16" s="272">
        <v>1132</v>
      </c>
      <c r="J16" s="272">
        <v>1143</v>
      </c>
      <c r="K16" s="150">
        <v>998</v>
      </c>
      <c r="L16" s="152">
        <v>935</v>
      </c>
      <c r="M16" s="150">
        <v>1026</v>
      </c>
      <c r="N16" s="153">
        <v>1032</v>
      </c>
      <c r="O16" s="154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301</v>
      </c>
      <c r="C17" s="149">
        <v>1180</v>
      </c>
      <c r="D17" s="150">
        <v>1189</v>
      </c>
      <c r="E17" s="151">
        <v>1298</v>
      </c>
      <c r="F17" s="151">
        <v>1339</v>
      </c>
      <c r="G17" s="151">
        <v>1176</v>
      </c>
      <c r="H17" s="150">
        <v>1306</v>
      </c>
      <c r="I17" s="150">
        <v>1132</v>
      </c>
      <c r="J17" s="150">
        <v>1181</v>
      </c>
      <c r="K17" s="150">
        <v>1054</v>
      </c>
      <c r="L17" s="291">
        <v>1024</v>
      </c>
      <c r="M17" s="150">
        <v>1054</v>
      </c>
      <c r="N17" s="150">
        <v>1049</v>
      </c>
      <c r="O17" s="154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388</v>
      </c>
      <c r="C18" s="149">
        <v>1163</v>
      </c>
      <c r="D18" s="150">
        <v>1167</v>
      </c>
      <c r="E18" s="151">
        <v>1263</v>
      </c>
      <c r="F18" s="151">
        <v>1338</v>
      </c>
      <c r="G18" s="151">
        <v>1143</v>
      </c>
      <c r="H18" s="150">
        <v>1297</v>
      </c>
      <c r="I18" s="150">
        <v>1158</v>
      </c>
      <c r="J18" s="150">
        <v>1197</v>
      </c>
      <c r="K18" s="150">
        <v>1083</v>
      </c>
      <c r="L18" s="291">
        <v>1021</v>
      </c>
      <c r="M18" s="150">
        <v>1159</v>
      </c>
      <c r="N18" s="150">
        <v>1136</v>
      </c>
      <c r="O18" s="154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">
        <v>431</v>
      </c>
      <c r="C19" s="156">
        <v>1189</v>
      </c>
      <c r="D19" s="157">
        <v>1294</v>
      </c>
      <c r="E19" s="158">
        <v>1270</v>
      </c>
      <c r="F19" s="158">
        <v>0</v>
      </c>
      <c r="G19" s="158">
        <v>0</v>
      </c>
      <c r="H19" s="157">
        <v>0</v>
      </c>
      <c r="I19" s="157">
        <v>0</v>
      </c>
      <c r="J19" s="157">
        <v>0</v>
      </c>
      <c r="K19" s="266">
        <v>0</v>
      </c>
      <c r="L19" s="266">
        <v>0</v>
      </c>
      <c r="M19" s="266">
        <v>0</v>
      </c>
      <c r="N19" s="266">
        <v>0</v>
      </c>
      <c r="O19" s="160">
        <v>3753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89</v>
      </c>
      <c r="C21" s="134"/>
      <c r="D21" s="134"/>
      <c r="N21" s="134" t="s">
        <v>74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232</v>
      </c>
      <c r="C23" s="271">
        <v>-432</v>
      </c>
      <c r="D23" s="273">
        <v>-437</v>
      </c>
      <c r="E23" s="271">
        <v>-599</v>
      </c>
      <c r="F23" s="271">
        <v>-725</v>
      </c>
      <c r="G23" s="271">
        <v>-648</v>
      </c>
      <c r="H23" s="271">
        <v>-571</v>
      </c>
      <c r="I23" s="271">
        <v>-438</v>
      </c>
      <c r="J23" s="271">
        <v>-431</v>
      </c>
      <c r="K23" s="271">
        <v>-527</v>
      </c>
      <c r="L23" s="271">
        <v>-360</v>
      </c>
      <c r="M23" s="271">
        <v>-341</v>
      </c>
      <c r="N23" s="271">
        <v>-416</v>
      </c>
      <c r="O23" s="147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v>-391</v>
      </c>
      <c r="D24" s="149">
        <v>-509</v>
      </c>
      <c r="E24" s="150">
        <v>-511</v>
      </c>
      <c r="F24" s="150">
        <v>-678</v>
      </c>
      <c r="G24" s="150">
        <v>-491</v>
      </c>
      <c r="H24" s="150">
        <v>-665</v>
      </c>
      <c r="I24" s="150">
        <v>-568</v>
      </c>
      <c r="J24" s="150">
        <v>-545</v>
      </c>
      <c r="K24" s="150">
        <v>-430</v>
      </c>
      <c r="L24" s="150">
        <v>-379</v>
      </c>
      <c r="M24" s="150">
        <v>-355</v>
      </c>
      <c r="N24" s="150">
        <v>-393</v>
      </c>
      <c r="O24" s="154">
        <v>-5915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293</v>
      </c>
      <c r="C25" s="150">
        <v>-496</v>
      </c>
      <c r="D25" s="149">
        <v>-592</v>
      </c>
      <c r="E25" s="150">
        <v>-656</v>
      </c>
      <c r="F25" s="150">
        <v>-723</v>
      </c>
      <c r="G25" s="150">
        <v>-587</v>
      </c>
      <c r="H25" s="150">
        <v>-635</v>
      </c>
      <c r="I25" s="150">
        <v>-493</v>
      </c>
      <c r="J25" s="150">
        <v>-460</v>
      </c>
      <c r="K25" s="150">
        <v>-397</v>
      </c>
      <c r="L25" s="150">
        <v>-248</v>
      </c>
      <c r="M25" s="150">
        <v>-405</v>
      </c>
      <c r="N25" s="150">
        <v>-384</v>
      </c>
      <c r="O25" s="154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301</v>
      </c>
      <c r="C26" s="150">
        <v>-553</v>
      </c>
      <c r="D26" s="149">
        <v>-650</v>
      </c>
      <c r="E26" s="150">
        <v>-693</v>
      </c>
      <c r="F26" s="150">
        <v>-739</v>
      </c>
      <c r="G26" s="150">
        <v>-662</v>
      </c>
      <c r="H26" s="150">
        <v>-751</v>
      </c>
      <c r="I26" s="150">
        <v>-531</v>
      </c>
      <c r="J26" s="150">
        <v>-614</v>
      </c>
      <c r="K26" s="150">
        <v>-452</v>
      </c>
      <c r="L26" s="150">
        <v>-415</v>
      </c>
      <c r="M26" s="150">
        <v>-418</v>
      </c>
      <c r="N26" s="150">
        <v>-460</v>
      </c>
      <c r="O26" s="154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388</v>
      </c>
      <c r="C27" s="272">
        <v>-539</v>
      </c>
      <c r="D27" s="274">
        <v>-609</v>
      </c>
      <c r="E27" s="272">
        <v>-664</v>
      </c>
      <c r="F27" s="272">
        <v>-815</v>
      </c>
      <c r="G27" s="272">
        <v>-632</v>
      </c>
      <c r="H27" s="272">
        <v>-710</v>
      </c>
      <c r="I27" s="272">
        <v>-592</v>
      </c>
      <c r="J27" s="272">
        <v>-668</v>
      </c>
      <c r="K27" s="272">
        <v>-459</v>
      </c>
      <c r="L27" s="272">
        <v>-422</v>
      </c>
      <c r="M27" s="272">
        <v>-583</v>
      </c>
      <c r="N27" s="272">
        <v>-561</v>
      </c>
      <c r="O27" s="154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">
        <v>431</v>
      </c>
      <c r="C28" s="172">
        <v>-631</v>
      </c>
      <c r="D28" s="173">
        <v>-758</v>
      </c>
      <c r="E28" s="173">
        <v>-732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4">
        <v>0</v>
      </c>
      <c r="O28" s="175">
        <v>-2121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90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8">
        <v>965</v>
      </c>
      <c r="O33" s="147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1146</v>
      </c>
      <c r="D34" s="150">
        <v>824</v>
      </c>
      <c r="E34" s="150">
        <v>762</v>
      </c>
      <c r="F34" s="150">
        <v>759</v>
      </c>
      <c r="G34" s="150">
        <v>809</v>
      </c>
      <c r="H34" s="150">
        <v>2617</v>
      </c>
      <c r="I34" s="150">
        <v>2989</v>
      </c>
      <c r="J34" s="150">
        <v>1122</v>
      </c>
      <c r="K34" s="150">
        <v>788</v>
      </c>
      <c r="L34" s="150">
        <v>1114</v>
      </c>
      <c r="M34" s="150">
        <v>1194</v>
      </c>
      <c r="N34" s="170">
        <v>877</v>
      </c>
      <c r="O34" s="154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293</v>
      </c>
      <c r="C35" s="149">
        <v>1216</v>
      </c>
      <c r="D35" s="150">
        <v>775</v>
      </c>
      <c r="E35" s="150">
        <v>760</v>
      </c>
      <c r="F35" s="150">
        <v>722</v>
      </c>
      <c r="G35" s="150">
        <v>748</v>
      </c>
      <c r="H35" s="150">
        <v>2697</v>
      </c>
      <c r="I35" s="150">
        <v>2701</v>
      </c>
      <c r="J35" s="150">
        <v>986</v>
      </c>
      <c r="K35" s="150">
        <v>907</v>
      </c>
      <c r="L35" s="150">
        <v>1207</v>
      </c>
      <c r="M35" s="150">
        <v>1186</v>
      </c>
      <c r="N35" s="170">
        <v>1105</v>
      </c>
      <c r="O35" s="154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301</v>
      </c>
      <c r="C36" s="149">
        <v>1092</v>
      </c>
      <c r="D36" s="150">
        <v>786</v>
      </c>
      <c r="E36" s="150">
        <v>814</v>
      </c>
      <c r="F36" s="150">
        <v>916</v>
      </c>
      <c r="G36" s="150">
        <v>832</v>
      </c>
      <c r="H36" s="150">
        <v>2827</v>
      </c>
      <c r="I36" s="150">
        <v>2846</v>
      </c>
      <c r="J36" s="150">
        <v>879</v>
      </c>
      <c r="K36" s="150">
        <v>1020</v>
      </c>
      <c r="L36" s="150">
        <v>1191</v>
      </c>
      <c r="M36" s="150">
        <v>1229</v>
      </c>
      <c r="N36" s="170">
        <v>1037</v>
      </c>
      <c r="O36" s="154">
        <v>15469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388</v>
      </c>
      <c r="C37" s="149">
        <v>1085</v>
      </c>
      <c r="D37" s="150">
        <v>840</v>
      </c>
      <c r="E37" s="150">
        <v>656</v>
      </c>
      <c r="F37" s="150">
        <v>789</v>
      </c>
      <c r="G37" s="150">
        <v>673</v>
      </c>
      <c r="H37" s="150">
        <v>2772</v>
      </c>
      <c r="I37" s="150">
        <v>2648</v>
      </c>
      <c r="J37" s="150">
        <v>852</v>
      </c>
      <c r="K37" s="150">
        <v>846</v>
      </c>
      <c r="L37" s="150">
        <v>1101</v>
      </c>
      <c r="M37" s="150">
        <v>1038</v>
      </c>
      <c r="N37" s="170">
        <v>1101</v>
      </c>
      <c r="O37" s="154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52" t="s">
        <v>431</v>
      </c>
      <c r="C38" s="156">
        <v>991</v>
      </c>
      <c r="D38" s="157">
        <v>734</v>
      </c>
      <c r="E38" s="157">
        <v>676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60">
        <v>2401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8">
        <v>1341</v>
      </c>
      <c r="O42" s="147">
        <v>21101</v>
      </c>
      <c r="P42" s="140"/>
    </row>
    <row r="43" spans="2:16" ht="15" customHeight="1">
      <c r="B43" s="148" t="s">
        <v>236</v>
      </c>
      <c r="C43" s="149">
        <v>1397</v>
      </c>
      <c r="D43" s="150">
        <v>1017</v>
      </c>
      <c r="E43" s="150">
        <v>861</v>
      </c>
      <c r="F43" s="150">
        <v>1067</v>
      </c>
      <c r="G43" s="150">
        <v>1112</v>
      </c>
      <c r="H43" s="150">
        <v>7032</v>
      </c>
      <c r="I43" s="150">
        <v>2896</v>
      </c>
      <c r="J43" s="150">
        <v>1344</v>
      </c>
      <c r="K43" s="150">
        <v>1133</v>
      </c>
      <c r="L43" s="150">
        <v>1324</v>
      </c>
      <c r="M43" s="150">
        <v>1347</v>
      </c>
      <c r="N43" s="170">
        <v>1292</v>
      </c>
      <c r="O43" s="154">
        <v>21822</v>
      </c>
      <c r="P43" s="140"/>
    </row>
    <row r="44" spans="2:16" ht="15" customHeight="1">
      <c r="B44" s="148" t="s">
        <v>293</v>
      </c>
      <c r="C44" s="149">
        <v>1238</v>
      </c>
      <c r="D44" s="150">
        <v>994</v>
      </c>
      <c r="E44" s="150">
        <v>844</v>
      </c>
      <c r="F44" s="150">
        <v>1052</v>
      </c>
      <c r="G44" s="150">
        <v>1240</v>
      </c>
      <c r="H44" s="150">
        <v>6973</v>
      </c>
      <c r="I44" s="150">
        <v>2744</v>
      </c>
      <c r="J44" s="150">
        <v>1240</v>
      </c>
      <c r="K44" s="150">
        <v>989</v>
      </c>
      <c r="L44" s="150">
        <v>1340</v>
      </c>
      <c r="M44" s="150">
        <v>1219</v>
      </c>
      <c r="N44" s="170">
        <v>1354</v>
      </c>
      <c r="O44" s="154">
        <v>21227</v>
      </c>
      <c r="P44" s="140"/>
    </row>
    <row r="45" spans="2:16" ht="15" customHeight="1">
      <c r="B45" s="148" t="s">
        <v>301</v>
      </c>
      <c r="C45" s="149">
        <v>1162</v>
      </c>
      <c r="D45" s="150">
        <v>845</v>
      </c>
      <c r="E45" s="150">
        <v>950</v>
      </c>
      <c r="F45" s="150">
        <v>973</v>
      </c>
      <c r="G45" s="150">
        <v>1056</v>
      </c>
      <c r="H45" s="150">
        <v>6923</v>
      </c>
      <c r="I45" s="150">
        <v>2508</v>
      </c>
      <c r="J45" s="150">
        <v>1038</v>
      </c>
      <c r="K45" s="150">
        <v>1055</v>
      </c>
      <c r="L45" s="150">
        <v>1301</v>
      </c>
      <c r="M45" s="150">
        <v>1062</v>
      </c>
      <c r="N45" s="170">
        <v>1182</v>
      </c>
      <c r="O45" s="154">
        <v>20055</v>
      </c>
      <c r="P45" s="140"/>
    </row>
    <row r="46" spans="2:16" ht="15" customHeight="1">
      <c r="B46" s="148" t="s">
        <v>388</v>
      </c>
      <c r="C46" s="149">
        <v>1008</v>
      </c>
      <c r="D46" s="150">
        <v>790</v>
      </c>
      <c r="E46" s="150">
        <v>778</v>
      </c>
      <c r="F46" s="150">
        <v>873</v>
      </c>
      <c r="G46" s="150">
        <v>933</v>
      </c>
      <c r="H46" s="150">
        <v>6232</v>
      </c>
      <c r="I46" s="150">
        <v>2312</v>
      </c>
      <c r="J46" s="150">
        <v>847</v>
      </c>
      <c r="K46" s="150">
        <v>899</v>
      </c>
      <c r="L46" s="150">
        <v>1129</v>
      </c>
      <c r="M46" s="150">
        <v>1081</v>
      </c>
      <c r="N46" s="170">
        <v>1177</v>
      </c>
      <c r="O46" s="154">
        <v>18059</v>
      </c>
      <c r="P46" s="140"/>
    </row>
    <row r="47" spans="2:16" ht="15" customHeight="1">
      <c r="B47" s="155" t="s">
        <v>431</v>
      </c>
      <c r="C47" s="156">
        <v>986</v>
      </c>
      <c r="D47" s="157">
        <v>813</v>
      </c>
      <c r="E47" s="157">
        <v>717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60">
        <v>2516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93</v>
      </c>
      <c r="M49" s="164"/>
      <c r="N49" s="134" t="s">
        <v>74</v>
      </c>
      <c r="O49" s="165"/>
      <c r="P49" s="163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3"/>
    </row>
    <row r="51" spans="2:25" s="164" customFormat="1" ht="15" customHeight="1">
      <c r="B51" s="141" t="s">
        <v>232</v>
      </c>
      <c r="C51" s="167">
        <v>-22</v>
      </c>
      <c r="D51" s="168">
        <v>-126</v>
      </c>
      <c r="E51" s="168">
        <v>-115</v>
      </c>
      <c r="F51" s="168">
        <v>-216</v>
      </c>
      <c r="G51" s="168">
        <v>-251</v>
      </c>
      <c r="H51" s="168">
        <v>-3996</v>
      </c>
      <c r="I51" s="168">
        <v>115</v>
      </c>
      <c r="J51" s="168">
        <v>-175</v>
      </c>
      <c r="K51" s="143">
        <v>-253</v>
      </c>
      <c r="L51" s="143">
        <v>-108</v>
      </c>
      <c r="M51" s="168">
        <v>-17</v>
      </c>
      <c r="N51" s="168">
        <v>-376</v>
      </c>
      <c r="O51" s="147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v>-251</v>
      </c>
      <c r="D52" s="170">
        <v>-193</v>
      </c>
      <c r="E52" s="169">
        <v>-99</v>
      </c>
      <c r="F52" s="169">
        <v>-308</v>
      </c>
      <c r="G52" s="169">
        <v>-303</v>
      </c>
      <c r="H52" s="150">
        <v>-4415</v>
      </c>
      <c r="I52" s="180">
        <v>93</v>
      </c>
      <c r="J52" s="151">
        <v>-222</v>
      </c>
      <c r="K52" s="150">
        <v>-345</v>
      </c>
      <c r="L52" s="150">
        <v>-210</v>
      </c>
      <c r="M52" s="150">
        <v>-153</v>
      </c>
      <c r="N52" s="170">
        <v>-415</v>
      </c>
      <c r="O52" s="154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293</v>
      </c>
      <c r="C53" s="149">
        <v>-22</v>
      </c>
      <c r="D53" s="150">
        <v>-219</v>
      </c>
      <c r="E53" s="151">
        <v>-84</v>
      </c>
      <c r="F53" s="151">
        <v>-330</v>
      </c>
      <c r="G53" s="151">
        <v>-492</v>
      </c>
      <c r="H53" s="151">
        <v>-4276</v>
      </c>
      <c r="I53" s="151">
        <v>-43</v>
      </c>
      <c r="J53" s="151">
        <v>-254</v>
      </c>
      <c r="K53" s="151">
        <v>-82</v>
      </c>
      <c r="L53" s="151">
        <v>-133</v>
      </c>
      <c r="M53" s="151">
        <v>-33</v>
      </c>
      <c r="N53" s="169">
        <v>-249</v>
      </c>
      <c r="O53" s="154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301</v>
      </c>
      <c r="C54" s="149">
        <v>-70</v>
      </c>
      <c r="D54" s="150">
        <v>-59</v>
      </c>
      <c r="E54" s="150">
        <v>-136</v>
      </c>
      <c r="F54" s="150">
        <v>-57</v>
      </c>
      <c r="G54" s="150">
        <v>-224</v>
      </c>
      <c r="H54" s="150">
        <v>-4096</v>
      </c>
      <c r="I54" s="150">
        <v>338</v>
      </c>
      <c r="J54" s="150">
        <v>-159</v>
      </c>
      <c r="K54" s="150">
        <v>-35</v>
      </c>
      <c r="L54" s="150">
        <v>-110</v>
      </c>
      <c r="M54" s="150">
        <v>167</v>
      </c>
      <c r="N54" s="170">
        <v>-145</v>
      </c>
      <c r="O54" s="154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389</v>
      </c>
      <c r="C55" s="149">
        <v>77</v>
      </c>
      <c r="D55" s="150">
        <v>50</v>
      </c>
      <c r="E55" s="150">
        <v>-122</v>
      </c>
      <c r="F55" s="150">
        <v>-84</v>
      </c>
      <c r="G55" s="150">
        <v>-260</v>
      </c>
      <c r="H55" s="150">
        <v>-3460</v>
      </c>
      <c r="I55" s="150">
        <v>336</v>
      </c>
      <c r="J55" s="150">
        <v>5</v>
      </c>
      <c r="K55" s="150">
        <v>-53</v>
      </c>
      <c r="L55" s="150">
        <v>-28</v>
      </c>
      <c r="M55" s="150">
        <v>-43</v>
      </c>
      <c r="N55" s="170">
        <v>-76</v>
      </c>
      <c r="O55" s="154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">
        <v>431</v>
      </c>
      <c r="C56" s="172">
        <v>5</v>
      </c>
      <c r="D56" s="173">
        <v>-79</v>
      </c>
      <c r="E56" s="173">
        <v>-41</v>
      </c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4">
        <v>0</v>
      </c>
      <c r="O56" s="175">
        <v>-115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454" t="s">
        <v>432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94</v>
      </c>
    </row>
    <row r="4" ht="7.5" customHeight="1"/>
    <row r="5" spans="3:36" ht="16.5" customHeight="1">
      <c r="C5" s="186"/>
      <c r="D5" s="187" t="s">
        <v>95</v>
      </c>
      <c r="E5" s="187"/>
      <c r="F5" s="187"/>
      <c r="G5" s="187"/>
      <c r="H5" s="187"/>
      <c r="I5" s="187"/>
      <c r="J5" s="188"/>
      <c r="K5" s="186" t="s">
        <v>96</v>
      </c>
      <c r="L5" s="187"/>
      <c r="M5" s="187"/>
      <c r="N5" s="187"/>
      <c r="O5" s="187"/>
      <c r="P5" s="188"/>
      <c r="Q5" s="186" t="s">
        <v>97</v>
      </c>
      <c r="R5" s="187"/>
      <c r="S5" s="187"/>
      <c r="T5" s="187"/>
      <c r="U5" s="187"/>
      <c r="V5" s="187"/>
      <c r="W5" s="188"/>
      <c r="X5" s="187" t="s">
        <v>98</v>
      </c>
      <c r="Y5" s="187"/>
      <c r="Z5" s="187"/>
      <c r="AA5" s="187"/>
      <c r="AB5" s="187"/>
      <c r="AC5" s="187"/>
      <c r="AD5" s="188"/>
      <c r="AE5" s="187" t="s">
        <v>99</v>
      </c>
      <c r="AF5" s="187"/>
      <c r="AG5" s="187"/>
      <c r="AH5" s="187"/>
      <c r="AI5" s="187"/>
      <c r="AJ5" s="189"/>
    </row>
    <row r="6" spans="3:36" ht="16.5" customHeight="1">
      <c r="C6" s="617" t="s">
        <v>100</v>
      </c>
      <c r="D6" s="618"/>
      <c r="E6" s="618"/>
      <c r="F6" s="618"/>
      <c r="G6" s="618"/>
      <c r="H6" s="618"/>
      <c r="I6" s="618"/>
      <c r="J6" s="619"/>
      <c r="K6" s="565">
        <v>4</v>
      </c>
      <c r="L6" s="566"/>
      <c r="M6" s="566"/>
      <c r="N6" s="566"/>
      <c r="O6" s="566"/>
      <c r="P6" s="567"/>
      <c r="Q6" s="565">
        <v>21</v>
      </c>
      <c r="R6" s="566"/>
      <c r="S6" s="566"/>
      <c r="T6" s="566"/>
      <c r="U6" s="566"/>
      <c r="V6" s="566"/>
      <c r="W6" s="567"/>
      <c r="X6" s="565">
        <v>0</v>
      </c>
      <c r="Y6" s="566"/>
      <c r="Z6" s="566"/>
      <c r="AA6" s="566"/>
      <c r="AB6" s="566"/>
      <c r="AC6" s="566"/>
      <c r="AD6" s="567"/>
      <c r="AE6" s="565">
        <v>25</v>
      </c>
      <c r="AF6" s="574"/>
      <c r="AG6" s="574"/>
      <c r="AH6" s="574"/>
      <c r="AI6" s="575"/>
      <c r="AJ6" s="189"/>
    </row>
    <row r="7" spans="3:36" ht="16.5" customHeight="1">
      <c r="C7" s="620" t="s">
        <v>101</v>
      </c>
      <c r="D7" s="621"/>
      <c r="E7" s="621"/>
      <c r="F7" s="621"/>
      <c r="G7" s="621"/>
      <c r="H7" s="621"/>
      <c r="I7" s="621"/>
      <c r="J7" s="622"/>
      <c r="K7" s="568">
        <v>0</v>
      </c>
      <c r="L7" s="569"/>
      <c r="M7" s="569"/>
      <c r="N7" s="569"/>
      <c r="O7" s="569"/>
      <c r="P7" s="570"/>
      <c r="Q7" s="568">
        <v>25</v>
      </c>
      <c r="R7" s="569"/>
      <c r="S7" s="569"/>
      <c r="T7" s="569"/>
      <c r="U7" s="569"/>
      <c r="V7" s="569"/>
      <c r="W7" s="570"/>
      <c r="X7" s="568">
        <v>0</v>
      </c>
      <c r="Y7" s="569"/>
      <c r="Z7" s="569"/>
      <c r="AA7" s="569"/>
      <c r="AB7" s="569"/>
      <c r="AC7" s="569"/>
      <c r="AD7" s="570"/>
      <c r="AE7" s="568">
        <v>25</v>
      </c>
      <c r="AF7" s="576"/>
      <c r="AG7" s="576"/>
      <c r="AH7" s="576"/>
      <c r="AI7" s="577"/>
      <c r="AJ7" s="189"/>
    </row>
    <row r="8" spans="3:36" ht="16.5" customHeight="1">
      <c r="C8" s="623" t="s">
        <v>102</v>
      </c>
      <c r="D8" s="624"/>
      <c r="E8" s="624"/>
      <c r="F8" s="624"/>
      <c r="G8" s="624"/>
      <c r="H8" s="624"/>
      <c r="I8" s="624"/>
      <c r="J8" s="625"/>
      <c r="K8" s="571">
        <v>11</v>
      </c>
      <c r="L8" s="572"/>
      <c r="M8" s="572"/>
      <c r="N8" s="572"/>
      <c r="O8" s="572"/>
      <c r="P8" s="573"/>
      <c r="Q8" s="571">
        <v>12</v>
      </c>
      <c r="R8" s="572"/>
      <c r="S8" s="572"/>
      <c r="T8" s="572"/>
      <c r="U8" s="572"/>
      <c r="V8" s="572"/>
      <c r="W8" s="573"/>
      <c r="X8" s="571">
        <v>2</v>
      </c>
      <c r="Y8" s="572"/>
      <c r="Z8" s="572"/>
      <c r="AA8" s="572"/>
      <c r="AB8" s="572"/>
      <c r="AC8" s="572"/>
      <c r="AD8" s="573"/>
      <c r="AE8" s="571">
        <v>25</v>
      </c>
      <c r="AF8" s="578"/>
      <c r="AG8" s="578"/>
      <c r="AH8" s="578"/>
      <c r="AI8" s="579"/>
      <c r="AJ8" s="189"/>
    </row>
    <row r="11" spans="2:32" ht="16.5" customHeight="1">
      <c r="B11" s="190" t="s">
        <v>103</v>
      </c>
      <c r="AF11" s="185" t="s">
        <v>74</v>
      </c>
    </row>
    <row r="12" ht="10.5" customHeight="1">
      <c r="B12" s="191"/>
    </row>
    <row r="13" spans="3:35" ht="16.5" customHeight="1">
      <c r="C13" s="601" t="s">
        <v>104</v>
      </c>
      <c r="D13" s="602"/>
      <c r="E13" s="602"/>
      <c r="F13" s="603"/>
      <c r="G13" s="601" t="s">
        <v>105</v>
      </c>
      <c r="H13" s="602"/>
      <c r="I13" s="602"/>
      <c r="J13" s="602"/>
      <c r="K13" s="602"/>
      <c r="L13" s="602"/>
      <c r="M13" s="603"/>
      <c r="N13" s="601" t="s">
        <v>106</v>
      </c>
      <c r="O13" s="602"/>
      <c r="P13" s="602"/>
      <c r="Q13" s="602"/>
      <c r="R13" s="602"/>
      <c r="S13" s="602"/>
      <c r="T13" s="606"/>
      <c r="U13" s="604" t="s">
        <v>104</v>
      </c>
      <c r="V13" s="602"/>
      <c r="W13" s="602"/>
      <c r="X13" s="603"/>
      <c r="Y13" s="601" t="s">
        <v>105</v>
      </c>
      <c r="Z13" s="602"/>
      <c r="AA13" s="602"/>
      <c r="AB13" s="602"/>
      <c r="AC13" s="602"/>
      <c r="AD13" s="603"/>
      <c r="AE13" s="601" t="s">
        <v>107</v>
      </c>
      <c r="AF13" s="602"/>
      <c r="AG13" s="602"/>
      <c r="AH13" s="602"/>
      <c r="AI13" s="603"/>
    </row>
    <row r="14" spans="3:35" ht="16.5" customHeight="1">
      <c r="C14" s="598">
        <v>1</v>
      </c>
      <c r="D14" s="599"/>
      <c r="E14" s="599"/>
      <c r="F14" s="600"/>
      <c r="G14" s="565" t="s">
        <v>398</v>
      </c>
      <c r="H14" s="574"/>
      <c r="I14" s="574"/>
      <c r="J14" s="574"/>
      <c r="K14" s="574"/>
      <c r="L14" s="574"/>
      <c r="M14" s="575"/>
      <c r="N14" s="565">
        <v>9</v>
      </c>
      <c r="O14" s="574"/>
      <c r="P14" s="574"/>
      <c r="Q14" s="574"/>
      <c r="R14" s="574"/>
      <c r="S14" s="574"/>
      <c r="T14" s="605"/>
      <c r="U14" s="628">
        <v>1</v>
      </c>
      <c r="V14" s="629"/>
      <c r="W14" s="629"/>
      <c r="X14" s="630"/>
      <c r="Y14" s="565" t="s">
        <v>410</v>
      </c>
      <c r="Z14" s="626"/>
      <c r="AA14" s="626"/>
      <c r="AB14" s="626"/>
      <c r="AC14" s="626"/>
      <c r="AD14" s="627"/>
      <c r="AE14" s="598">
        <v>111</v>
      </c>
      <c r="AF14" s="626"/>
      <c r="AG14" s="626"/>
      <c r="AH14" s="626"/>
      <c r="AI14" s="627"/>
    </row>
    <row r="15" spans="3:35" ht="16.5" customHeight="1">
      <c r="C15" s="588">
        <v>2</v>
      </c>
      <c r="D15" s="589"/>
      <c r="E15" s="589"/>
      <c r="F15" s="590"/>
      <c r="G15" s="568" t="s">
        <v>423</v>
      </c>
      <c r="H15" s="576"/>
      <c r="I15" s="576"/>
      <c r="J15" s="576"/>
      <c r="K15" s="576"/>
      <c r="L15" s="576"/>
      <c r="M15" s="577"/>
      <c r="N15" s="568">
        <v>3</v>
      </c>
      <c r="O15" s="576"/>
      <c r="P15" s="576"/>
      <c r="Q15" s="576"/>
      <c r="R15" s="576"/>
      <c r="S15" s="576"/>
      <c r="T15" s="580"/>
      <c r="U15" s="581">
        <v>2</v>
      </c>
      <c r="V15" s="582"/>
      <c r="W15" s="582"/>
      <c r="X15" s="583"/>
      <c r="Y15" s="568" t="s">
        <v>400</v>
      </c>
      <c r="Z15" s="584"/>
      <c r="AA15" s="584"/>
      <c r="AB15" s="584"/>
      <c r="AC15" s="584"/>
      <c r="AD15" s="585"/>
      <c r="AE15" s="588">
        <v>94</v>
      </c>
      <c r="AF15" s="584"/>
      <c r="AG15" s="584"/>
      <c r="AH15" s="584"/>
      <c r="AI15" s="585"/>
    </row>
    <row r="16" spans="3:35" ht="16.5" customHeight="1">
      <c r="C16" s="588">
        <v>3</v>
      </c>
      <c r="D16" s="589"/>
      <c r="E16" s="589"/>
      <c r="F16" s="590"/>
      <c r="G16" s="568" t="s">
        <v>211</v>
      </c>
      <c r="H16" s="576"/>
      <c r="I16" s="576"/>
      <c r="J16" s="576"/>
      <c r="K16" s="576"/>
      <c r="L16" s="576"/>
      <c r="M16" s="577"/>
      <c r="N16" s="568">
        <v>1</v>
      </c>
      <c r="O16" s="576"/>
      <c r="P16" s="576"/>
      <c r="Q16" s="576"/>
      <c r="R16" s="576"/>
      <c r="S16" s="576"/>
      <c r="T16" s="580"/>
      <c r="U16" s="581">
        <v>3</v>
      </c>
      <c r="V16" s="582"/>
      <c r="W16" s="582"/>
      <c r="X16" s="583"/>
      <c r="Y16" s="568" t="s">
        <v>424</v>
      </c>
      <c r="Z16" s="584"/>
      <c r="AA16" s="584"/>
      <c r="AB16" s="584"/>
      <c r="AC16" s="584"/>
      <c r="AD16" s="585"/>
      <c r="AE16" s="588">
        <v>74</v>
      </c>
      <c r="AF16" s="584"/>
      <c r="AG16" s="584"/>
      <c r="AH16" s="584"/>
      <c r="AI16" s="585"/>
    </row>
    <row r="17" spans="3:35" ht="16.5" customHeight="1">
      <c r="C17" s="588">
        <v>3</v>
      </c>
      <c r="D17" s="589"/>
      <c r="E17" s="589"/>
      <c r="F17" s="590"/>
      <c r="G17" s="568" t="s">
        <v>403</v>
      </c>
      <c r="H17" s="576"/>
      <c r="I17" s="576"/>
      <c r="J17" s="576"/>
      <c r="K17" s="576"/>
      <c r="L17" s="576"/>
      <c r="M17" s="577"/>
      <c r="N17" s="568">
        <v>1</v>
      </c>
      <c r="O17" s="576"/>
      <c r="P17" s="576"/>
      <c r="Q17" s="576"/>
      <c r="R17" s="576"/>
      <c r="S17" s="576"/>
      <c r="T17" s="580"/>
      <c r="U17" s="581">
        <v>4</v>
      </c>
      <c r="V17" s="582"/>
      <c r="W17" s="582"/>
      <c r="X17" s="583"/>
      <c r="Y17" s="568" t="s">
        <v>402</v>
      </c>
      <c r="Z17" s="584"/>
      <c r="AA17" s="584"/>
      <c r="AB17" s="584"/>
      <c r="AC17" s="584"/>
      <c r="AD17" s="585"/>
      <c r="AE17" s="588">
        <v>73</v>
      </c>
      <c r="AF17" s="584"/>
      <c r="AG17" s="584"/>
      <c r="AH17" s="584"/>
      <c r="AI17" s="585"/>
    </row>
    <row r="18" spans="3:35" ht="16.5" customHeight="1">
      <c r="C18" s="588"/>
      <c r="D18" s="589"/>
      <c r="E18" s="589"/>
      <c r="F18" s="590"/>
      <c r="G18" s="568"/>
      <c r="H18" s="576"/>
      <c r="I18" s="576"/>
      <c r="J18" s="576"/>
      <c r="K18" s="576"/>
      <c r="L18" s="576"/>
      <c r="M18" s="577"/>
      <c r="N18" s="568"/>
      <c r="O18" s="576"/>
      <c r="P18" s="576"/>
      <c r="Q18" s="576"/>
      <c r="R18" s="576"/>
      <c r="S18" s="576"/>
      <c r="T18" s="580"/>
      <c r="U18" s="581">
        <v>5</v>
      </c>
      <c r="V18" s="582"/>
      <c r="W18" s="582"/>
      <c r="X18" s="583"/>
      <c r="Y18" s="568" t="s">
        <v>204</v>
      </c>
      <c r="Z18" s="584"/>
      <c r="AA18" s="584"/>
      <c r="AB18" s="584"/>
      <c r="AC18" s="584"/>
      <c r="AD18" s="585"/>
      <c r="AE18" s="588">
        <v>68</v>
      </c>
      <c r="AF18" s="584"/>
      <c r="AG18" s="584"/>
      <c r="AH18" s="584"/>
      <c r="AI18" s="585"/>
    </row>
    <row r="19" spans="3:35" ht="16.5" customHeight="1">
      <c r="C19" s="588"/>
      <c r="D19" s="589"/>
      <c r="E19" s="589"/>
      <c r="F19" s="590"/>
      <c r="G19" s="568"/>
      <c r="H19" s="576"/>
      <c r="I19" s="576"/>
      <c r="J19" s="576"/>
      <c r="K19" s="576"/>
      <c r="L19" s="576"/>
      <c r="M19" s="577"/>
      <c r="N19" s="568"/>
      <c r="O19" s="576"/>
      <c r="P19" s="576"/>
      <c r="Q19" s="576"/>
      <c r="R19" s="576"/>
      <c r="S19" s="576"/>
      <c r="T19" s="580"/>
      <c r="U19" s="581"/>
      <c r="V19" s="582"/>
      <c r="W19" s="582"/>
      <c r="X19" s="583"/>
      <c r="Y19" s="568"/>
      <c r="Z19" s="584"/>
      <c r="AA19" s="584"/>
      <c r="AB19" s="584"/>
      <c r="AC19" s="584"/>
      <c r="AD19" s="585"/>
      <c r="AE19" s="588"/>
      <c r="AF19" s="584"/>
      <c r="AG19" s="584"/>
      <c r="AH19" s="584"/>
      <c r="AI19" s="585"/>
    </row>
    <row r="20" spans="3:35" ht="16.5" customHeight="1">
      <c r="C20" s="588"/>
      <c r="D20" s="589"/>
      <c r="E20" s="589"/>
      <c r="F20" s="590"/>
      <c r="G20" s="568"/>
      <c r="H20" s="576"/>
      <c r="I20" s="576"/>
      <c r="J20" s="576"/>
      <c r="K20" s="576"/>
      <c r="L20" s="576"/>
      <c r="M20" s="577"/>
      <c r="N20" s="568"/>
      <c r="O20" s="576"/>
      <c r="P20" s="576"/>
      <c r="Q20" s="576"/>
      <c r="R20" s="576"/>
      <c r="S20" s="576"/>
      <c r="T20" s="580"/>
      <c r="U20" s="581"/>
      <c r="V20" s="582"/>
      <c r="W20" s="582"/>
      <c r="X20" s="583"/>
      <c r="Y20" s="568"/>
      <c r="Z20" s="584"/>
      <c r="AA20" s="584"/>
      <c r="AB20" s="584"/>
      <c r="AC20" s="584"/>
      <c r="AD20" s="585"/>
      <c r="AE20" s="588"/>
      <c r="AF20" s="584"/>
      <c r="AG20" s="584"/>
      <c r="AH20" s="584"/>
      <c r="AI20" s="585"/>
    </row>
    <row r="21" spans="3:35" ht="16.5" customHeight="1">
      <c r="C21" s="610"/>
      <c r="D21" s="615"/>
      <c r="E21" s="615"/>
      <c r="F21" s="616"/>
      <c r="G21" s="571"/>
      <c r="H21" s="578"/>
      <c r="I21" s="578"/>
      <c r="J21" s="578"/>
      <c r="K21" s="578"/>
      <c r="L21" s="578"/>
      <c r="M21" s="579"/>
      <c r="N21" s="571"/>
      <c r="O21" s="578"/>
      <c r="P21" s="578"/>
      <c r="Q21" s="578"/>
      <c r="R21" s="578"/>
      <c r="S21" s="578"/>
      <c r="T21" s="591"/>
      <c r="U21" s="607"/>
      <c r="V21" s="608"/>
      <c r="W21" s="608"/>
      <c r="X21" s="609"/>
      <c r="Y21" s="571"/>
      <c r="Z21" s="586"/>
      <c r="AA21" s="586"/>
      <c r="AB21" s="586"/>
      <c r="AC21" s="586"/>
      <c r="AD21" s="587"/>
      <c r="AE21" s="610"/>
      <c r="AF21" s="586"/>
      <c r="AG21" s="586"/>
      <c r="AH21" s="586"/>
      <c r="AI21" s="587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108</v>
      </c>
      <c r="AF23" s="185" t="s">
        <v>74</v>
      </c>
    </row>
    <row r="24" ht="8.25" customHeight="1">
      <c r="B24" s="191"/>
    </row>
    <row r="25" spans="3:35" ht="16.5" customHeight="1">
      <c r="C25" s="601" t="s">
        <v>104</v>
      </c>
      <c r="D25" s="602"/>
      <c r="E25" s="602"/>
      <c r="F25" s="603"/>
      <c r="G25" s="601" t="s">
        <v>105</v>
      </c>
      <c r="H25" s="602"/>
      <c r="I25" s="602"/>
      <c r="J25" s="602"/>
      <c r="K25" s="602"/>
      <c r="L25" s="602"/>
      <c r="M25" s="603"/>
      <c r="N25" s="601" t="s">
        <v>106</v>
      </c>
      <c r="O25" s="602"/>
      <c r="P25" s="602"/>
      <c r="Q25" s="602"/>
      <c r="R25" s="602"/>
      <c r="S25" s="602"/>
      <c r="T25" s="606"/>
      <c r="U25" s="604" t="s">
        <v>104</v>
      </c>
      <c r="V25" s="602"/>
      <c r="W25" s="602"/>
      <c r="X25" s="603"/>
      <c r="Y25" s="601" t="s">
        <v>105</v>
      </c>
      <c r="Z25" s="602"/>
      <c r="AA25" s="602"/>
      <c r="AB25" s="602"/>
      <c r="AC25" s="602"/>
      <c r="AD25" s="603"/>
      <c r="AE25" s="601" t="s">
        <v>107</v>
      </c>
      <c r="AF25" s="602"/>
      <c r="AG25" s="602"/>
      <c r="AH25" s="602"/>
      <c r="AI25" s="603"/>
    </row>
    <row r="26" spans="3:35" ht="16.5" customHeight="1">
      <c r="C26" s="598"/>
      <c r="D26" s="599"/>
      <c r="E26" s="599"/>
      <c r="F26" s="600"/>
      <c r="G26" s="565"/>
      <c r="H26" s="574"/>
      <c r="I26" s="574"/>
      <c r="J26" s="574"/>
      <c r="K26" s="574"/>
      <c r="L26" s="574"/>
      <c r="M26" s="575"/>
      <c r="N26" s="565"/>
      <c r="O26" s="574"/>
      <c r="P26" s="574"/>
      <c r="Q26" s="574"/>
      <c r="R26" s="574"/>
      <c r="S26" s="574"/>
      <c r="T26" s="605"/>
      <c r="U26" s="628">
        <v>1</v>
      </c>
      <c r="V26" s="629"/>
      <c r="W26" s="629"/>
      <c r="X26" s="630"/>
      <c r="Y26" s="565" t="s">
        <v>398</v>
      </c>
      <c r="Z26" s="574"/>
      <c r="AA26" s="574"/>
      <c r="AB26" s="574"/>
      <c r="AC26" s="574"/>
      <c r="AD26" s="575"/>
      <c r="AE26" s="598">
        <v>106</v>
      </c>
      <c r="AF26" s="599"/>
      <c r="AG26" s="599"/>
      <c r="AH26" s="599"/>
      <c r="AI26" s="600"/>
    </row>
    <row r="27" spans="3:35" ht="16.5" customHeight="1">
      <c r="C27" s="588"/>
      <c r="D27" s="589"/>
      <c r="E27" s="589"/>
      <c r="F27" s="590"/>
      <c r="G27" s="568"/>
      <c r="H27" s="576"/>
      <c r="I27" s="576"/>
      <c r="J27" s="576"/>
      <c r="K27" s="576"/>
      <c r="L27" s="576"/>
      <c r="M27" s="577"/>
      <c r="N27" s="568"/>
      <c r="O27" s="576"/>
      <c r="P27" s="576"/>
      <c r="Q27" s="576"/>
      <c r="R27" s="576"/>
      <c r="S27" s="576"/>
      <c r="T27" s="580"/>
      <c r="U27" s="581">
        <v>2</v>
      </c>
      <c r="V27" s="582"/>
      <c r="W27" s="582"/>
      <c r="X27" s="583"/>
      <c r="Y27" s="568" t="s">
        <v>400</v>
      </c>
      <c r="Z27" s="576"/>
      <c r="AA27" s="576"/>
      <c r="AB27" s="576"/>
      <c r="AC27" s="576"/>
      <c r="AD27" s="577"/>
      <c r="AE27" s="588">
        <v>72</v>
      </c>
      <c r="AF27" s="589"/>
      <c r="AG27" s="589"/>
      <c r="AH27" s="589"/>
      <c r="AI27" s="590"/>
    </row>
    <row r="28" spans="3:35" ht="16.5" customHeight="1">
      <c r="C28" s="588"/>
      <c r="D28" s="589"/>
      <c r="E28" s="589"/>
      <c r="F28" s="590"/>
      <c r="G28" s="568"/>
      <c r="H28" s="576"/>
      <c r="I28" s="576"/>
      <c r="J28" s="576"/>
      <c r="K28" s="576"/>
      <c r="L28" s="576"/>
      <c r="M28" s="577"/>
      <c r="N28" s="568"/>
      <c r="O28" s="576"/>
      <c r="P28" s="576"/>
      <c r="Q28" s="576"/>
      <c r="R28" s="576"/>
      <c r="S28" s="576"/>
      <c r="T28" s="580"/>
      <c r="U28" s="581">
        <v>3</v>
      </c>
      <c r="V28" s="582"/>
      <c r="W28" s="582"/>
      <c r="X28" s="583"/>
      <c r="Y28" s="568" t="s">
        <v>402</v>
      </c>
      <c r="Z28" s="576"/>
      <c r="AA28" s="576"/>
      <c r="AB28" s="576"/>
      <c r="AC28" s="576"/>
      <c r="AD28" s="577"/>
      <c r="AE28" s="588">
        <v>67</v>
      </c>
      <c r="AF28" s="589"/>
      <c r="AG28" s="589"/>
      <c r="AH28" s="589"/>
      <c r="AI28" s="590"/>
    </row>
    <row r="29" spans="3:35" ht="16.5" customHeight="1">
      <c r="C29" s="588"/>
      <c r="D29" s="589"/>
      <c r="E29" s="589"/>
      <c r="F29" s="590"/>
      <c r="G29" s="568"/>
      <c r="H29" s="576"/>
      <c r="I29" s="576"/>
      <c r="J29" s="576"/>
      <c r="K29" s="576"/>
      <c r="L29" s="576"/>
      <c r="M29" s="577"/>
      <c r="N29" s="568"/>
      <c r="O29" s="576"/>
      <c r="P29" s="576"/>
      <c r="Q29" s="576"/>
      <c r="R29" s="576"/>
      <c r="S29" s="576"/>
      <c r="T29" s="580"/>
      <c r="U29" s="581">
        <v>4</v>
      </c>
      <c r="V29" s="582"/>
      <c r="W29" s="582"/>
      <c r="X29" s="583"/>
      <c r="Y29" s="568" t="s">
        <v>399</v>
      </c>
      <c r="Z29" s="576"/>
      <c r="AA29" s="576"/>
      <c r="AB29" s="576"/>
      <c r="AC29" s="576"/>
      <c r="AD29" s="577"/>
      <c r="AE29" s="588">
        <v>62</v>
      </c>
      <c r="AF29" s="589"/>
      <c r="AG29" s="589"/>
      <c r="AH29" s="589"/>
      <c r="AI29" s="590"/>
    </row>
    <row r="30" spans="3:35" ht="16.5" customHeight="1">
      <c r="C30" s="588"/>
      <c r="D30" s="589"/>
      <c r="E30" s="589"/>
      <c r="F30" s="590"/>
      <c r="G30" s="568"/>
      <c r="H30" s="576"/>
      <c r="I30" s="576"/>
      <c r="J30" s="576"/>
      <c r="K30" s="576"/>
      <c r="L30" s="576"/>
      <c r="M30" s="577"/>
      <c r="N30" s="568"/>
      <c r="O30" s="576"/>
      <c r="P30" s="576"/>
      <c r="Q30" s="576"/>
      <c r="R30" s="576"/>
      <c r="S30" s="576"/>
      <c r="T30" s="580"/>
      <c r="U30" s="581">
        <v>5</v>
      </c>
      <c r="V30" s="582"/>
      <c r="W30" s="582"/>
      <c r="X30" s="583"/>
      <c r="Y30" s="568" t="s">
        <v>401</v>
      </c>
      <c r="Z30" s="576"/>
      <c r="AA30" s="576"/>
      <c r="AB30" s="576"/>
      <c r="AC30" s="576"/>
      <c r="AD30" s="577"/>
      <c r="AE30" s="588">
        <v>54</v>
      </c>
      <c r="AF30" s="589"/>
      <c r="AG30" s="589"/>
      <c r="AH30" s="589"/>
      <c r="AI30" s="590"/>
    </row>
    <row r="31" spans="3:35" ht="16.5" customHeight="1">
      <c r="C31" s="588"/>
      <c r="D31" s="589"/>
      <c r="E31" s="589"/>
      <c r="F31" s="590"/>
      <c r="G31" s="568"/>
      <c r="H31" s="576"/>
      <c r="I31" s="576"/>
      <c r="J31" s="576"/>
      <c r="K31" s="576"/>
      <c r="L31" s="576"/>
      <c r="M31" s="577"/>
      <c r="N31" s="568"/>
      <c r="O31" s="576"/>
      <c r="P31" s="576"/>
      <c r="Q31" s="576"/>
      <c r="R31" s="576"/>
      <c r="S31" s="576"/>
      <c r="T31" s="580"/>
      <c r="U31" s="581"/>
      <c r="V31" s="582"/>
      <c r="W31" s="582"/>
      <c r="X31" s="583"/>
      <c r="Y31" s="568"/>
      <c r="Z31" s="576"/>
      <c r="AA31" s="576"/>
      <c r="AB31" s="576"/>
      <c r="AC31" s="576"/>
      <c r="AD31" s="577"/>
      <c r="AE31" s="588"/>
      <c r="AF31" s="589"/>
      <c r="AG31" s="589"/>
      <c r="AH31" s="589"/>
      <c r="AI31" s="590"/>
    </row>
    <row r="32" spans="3:35" ht="16.5" customHeight="1">
      <c r="C32" s="588"/>
      <c r="D32" s="589"/>
      <c r="E32" s="589"/>
      <c r="F32" s="590"/>
      <c r="G32" s="568"/>
      <c r="H32" s="576"/>
      <c r="I32" s="576"/>
      <c r="J32" s="576"/>
      <c r="K32" s="576"/>
      <c r="L32" s="576"/>
      <c r="M32" s="577"/>
      <c r="N32" s="568"/>
      <c r="O32" s="576"/>
      <c r="P32" s="576"/>
      <c r="Q32" s="576"/>
      <c r="R32" s="576"/>
      <c r="S32" s="576"/>
      <c r="T32" s="580"/>
      <c r="U32" s="581"/>
      <c r="V32" s="582"/>
      <c r="W32" s="582"/>
      <c r="X32" s="583"/>
      <c r="Y32" s="568"/>
      <c r="Z32" s="576"/>
      <c r="AA32" s="576"/>
      <c r="AB32" s="576"/>
      <c r="AC32" s="576"/>
      <c r="AD32" s="577"/>
      <c r="AE32" s="588"/>
      <c r="AF32" s="589"/>
      <c r="AG32" s="589"/>
      <c r="AH32" s="589"/>
      <c r="AI32" s="590"/>
    </row>
    <row r="33" spans="3:35" ht="16.5" customHeight="1">
      <c r="C33" s="595"/>
      <c r="D33" s="596"/>
      <c r="E33" s="596"/>
      <c r="F33" s="597"/>
      <c r="G33" s="592"/>
      <c r="H33" s="593"/>
      <c r="I33" s="593"/>
      <c r="J33" s="593"/>
      <c r="K33" s="593"/>
      <c r="L33" s="593"/>
      <c r="M33" s="594"/>
      <c r="N33" s="592"/>
      <c r="O33" s="593"/>
      <c r="P33" s="593"/>
      <c r="Q33" s="593"/>
      <c r="R33" s="593"/>
      <c r="S33" s="593"/>
      <c r="T33" s="611"/>
      <c r="U33" s="612"/>
      <c r="V33" s="613"/>
      <c r="W33" s="613"/>
      <c r="X33" s="614"/>
      <c r="Y33" s="592"/>
      <c r="Z33" s="593"/>
      <c r="AA33" s="593"/>
      <c r="AB33" s="593"/>
      <c r="AC33" s="593"/>
      <c r="AD33" s="594"/>
      <c r="AE33" s="595"/>
      <c r="AF33" s="596"/>
      <c r="AG33" s="596"/>
      <c r="AH33" s="596"/>
      <c r="AI33" s="597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109</v>
      </c>
      <c r="AF35" s="185" t="s">
        <v>74</v>
      </c>
    </row>
    <row r="36" ht="9" customHeight="1">
      <c r="B36" s="191"/>
    </row>
    <row r="37" spans="3:35" ht="16.5" customHeight="1">
      <c r="C37" s="601" t="s">
        <v>104</v>
      </c>
      <c r="D37" s="602"/>
      <c r="E37" s="602"/>
      <c r="F37" s="603"/>
      <c r="G37" s="601" t="s">
        <v>105</v>
      </c>
      <c r="H37" s="602"/>
      <c r="I37" s="602"/>
      <c r="J37" s="602"/>
      <c r="K37" s="602"/>
      <c r="L37" s="602"/>
      <c r="M37" s="603"/>
      <c r="N37" s="601" t="s">
        <v>106</v>
      </c>
      <c r="O37" s="602"/>
      <c r="P37" s="602"/>
      <c r="Q37" s="602"/>
      <c r="R37" s="602"/>
      <c r="S37" s="602"/>
      <c r="T37" s="606"/>
      <c r="U37" s="604" t="s">
        <v>104</v>
      </c>
      <c r="V37" s="602"/>
      <c r="W37" s="602"/>
      <c r="X37" s="603"/>
      <c r="Y37" s="601" t="s">
        <v>105</v>
      </c>
      <c r="Z37" s="602"/>
      <c r="AA37" s="602"/>
      <c r="AB37" s="602"/>
      <c r="AC37" s="602"/>
      <c r="AD37" s="603"/>
      <c r="AE37" s="601" t="s">
        <v>107</v>
      </c>
      <c r="AF37" s="602"/>
      <c r="AG37" s="602"/>
      <c r="AH37" s="602"/>
      <c r="AI37" s="603"/>
    </row>
    <row r="38" spans="3:35" ht="16.5" customHeight="1">
      <c r="C38" s="598">
        <v>1</v>
      </c>
      <c r="D38" s="599"/>
      <c r="E38" s="599"/>
      <c r="F38" s="600"/>
      <c r="G38" s="565" t="s">
        <v>398</v>
      </c>
      <c r="H38" s="574"/>
      <c r="I38" s="574"/>
      <c r="J38" s="574"/>
      <c r="K38" s="574"/>
      <c r="L38" s="574"/>
      <c r="M38" s="575"/>
      <c r="N38" s="565">
        <v>115</v>
      </c>
      <c r="O38" s="574"/>
      <c r="P38" s="574"/>
      <c r="Q38" s="574"/>
      <c r="R38" s="574"/>
      <c r="S38" s="574"/>
      <c r="T38" s="605"/>
      <c r="U38" s="628">
        <v>1</v>
      </c>
      <c r="V38" s="629"/>
      <c r="W38" s="629"/>
      <c r="X38" s="630"/>
      <c r="Y38" s="565" t="s">
        <v>401</v>
      </c>
      <c r="Z38" s="574"/>
      <c r="AA38" s="574"/>
      <c r="AB38" s="574"/>
      <c r="AC38" s="574"/>
      <c r="AD38" s="575"/>
      <c r="AE38" s="598">
        <v>57</v>
      </c>
      <c r="AF38" s="599"/>
      <c r="AG38" s="599"/>
      <c r="AH38" s="599"/>
      <c r="AI38" s="600"/>
    </row>
    <row r="39" spans="3:35" ht="16.5" customHeight="1">
      <c r="C39" s="588">
        <v>2</v>
      </c>
      <c r="D39" s="589"/>
      <c r="E39" s="589"/>
      <c r="F39" s="590"/>
      <c r="G39" s="568" t="s">
        <v>399</v>
      </c>
      <c r="H39" s="576"/>
      <c r="I39" s="576"/>
      <c r="J39" s="576"/>
      <c r="K39" s="576"/>
      <c r="L39" s="576"/>
      <c r="M39" s="577"/>
      <c r="N39" s="568">
        <v>32</v>
      </c>
      <c r="O39" s="576"/>
      <c r="P39" s="576"/>
      <c r="Q39" s="576"/>
      <c r="R39" s="576"/>
      <c r="S39" s="576"/>
      <c r="T39" s="580"/>
      <c r="U39" s="581">
        <v>2</v>
      </c>
      <c r="V39" s="582"/>
      <c r="W39" s="582"/>
      <c r="X39" s="583"/>
      <c r="Y39" s="568" t="s">
        <v>424</v>
      </c>
      <c r="Z39" s="576"/>
      <c r="AA39" s="576"/>
      <c r="AB39" s="576"/>
      <c r="AC39" s="576"/>
      <c r="AD39" s="577"/>
      <c r="AE39" s="588">
        <v>37</v>
      </c>
      <c r="AF39" s="589"/>
      <c r="AG39" s="589"/>
      <c r="AH39" s="589"/>
      <c r="AI39" s="590"/>
    </row>
    <row r="40" spans="3:35" ht="16.5" customHeight="1">
      <c r="C40" s="588">
        <v>3</v>
      </c>
      <c r="D40" s="589"/>
      <c r="E40" s="589"/>
      <c r="F40" s="590"/>
      <c r="G40" s="568" t="s">
        <v>211</v>
      </c>
      <c r="H40" s="576"/>
      <c r="I40" s="576"/>
      <c r="J40" s="576"/>
      <c r="K40" s="576"/>
      <c r="L40" s="576"/>
      <c r="M40" s="577"/>
      <c r="N40" s="568">
        <v>19</v>
      </c>
      <c r="O40" s="576"/>
      <c r="P40" s="576"/>
      <c r="Q40" s="576"/>
      <c r="R40" s="576"/>
      <c r="S40" s="576"/>
      <c r="T40" s="580"/>
      <c r="U40" s="581">
        <v>3</v>
      </c>
      <c r="V40" s="582"/>
      <c r="W40" s="582"/>
      <c r="X40" s="583"/>
      <c r="Y40" s="568" t="s">
        <v>204</v>
      </c>
      <c r="Z40" s="576"/>
      <c r="AA40" s="576"/>
      <c r="AB40" s="576"/>
      <c r="AC40" s="576"/>
      <c r="AD40" s="577"/>
      <c r="AE40" s="588">
        <v>31</v>
      </c>
      <c r="AF40" s="589"/>
      <c r="AG40" s="589"/>
      <c r="AH40" s="589"/>
      <c r="AI40" s="590"/>
    </row>
    <row r="41" spans="3:35" ht="16.5" customHeight="1">
      <c r="C41" s="588">
        <v>4</v>
      </c>
      <c r="D41" s="589"/>
      <c r="E41" s="589"/>
      <c r="F41" s="590"/>
      <c r="G41" s="568" t="s">
        <v>423</v>
      </c>
      <c r="H41" s="576"/>
      <c r="I41" s="576"/>
      <c r="J41" s="576"/>
      <c r="K41" s="576"/>
      <c r="L41" s="576"/>
      <c r="M41" s="577"/>
      <c r="N41" s="568">
        <v>7</v>
      </c>
      <c r="O41" s="576"/>
      <c r="P41" s="576"/>
      <c r="Q41" s="576"/>
      <c r="R41" s="576"/>
      <c r="S41" s="576"/>
      <c r="T41" s="580"/>
      <c r="U41" s="581">
        <v>4</v>
      </c>
      <c r="V41" s="582"/>
      <c r="W41" s="582"/>
      <c r="X41" s="583"/>
      <c r="Y41" s="568" t="s">
        <v>400</v>
      </c>
      <c r="Z41" s="576"/>
      <c r="AA41" s="576"/>
      <c r="AB41" s="576"/>
      <c r="AC41" s="576"/>
      <c r="AD41" s="577"/>
      <c r="AE41" s="588">
        <v>22</v>
      </c>
      <c r="AF41" s="589"/>
      <c r="AG41" s="589"/>
      <c r="AH41" s="589"/>
      <c r="AI41" s="590"/>
    </row>
    <row r="42" spans="3:35" ht="16.5" customHeight="1">
      <c r="C42" s="588">
        <v>5</v>
      </c>
      <c r="D42" s="589"/>
      <c r="E42" s="589"/>
      <c r="F42" s="590"/>
      <c r="G42" s="568" t="s">
        <v>404</v>
      </c>
      <c r="H42" s="576"/>
      <c r="I42" s="576"/>
      <c r="J42" s="576"/>
      <c r="K42" s="576"/>
      <c r="L42" s="576"/>
      <c r="M42" s="577"/>
      <c r="N42" s="568">
        <v>6</v>
      </c>
      <c r="O42" s="576"/>
      <c r="P42" s="576"/>
      <c r="Q42" s="576"/>
      <c r="R42" s="576"/>
      <c r="S42" s="576"/>
      <c r="T42" s="580"/>
      <c r="U42" s="581">
        <v>5</v>
      </c>
      <c r="V42" s="582"/>
      <c r="W42" s="582"/>
      <c r="X42" s="583"/>
      <c r="Y42" s="568" t="s">
        <v>411</v>
      </c>
      <c r="Z42" s="576"/>
      <c r="AA42" s="576"/>
      <c r="AB42" s="576"/>
      <c r="AC42" s="576"/>
      <c r="AD42" s="577"/>
      <c r="AE42" s="588">
        <v>16</v>
      </c>
      <c r="AF42" s="589"/>
      <c r="AG42" s="589"/>
      <c r="AH42" s="589"/>
      <c r="AI42" s="590"/>
    </row>
    <row r="43" spans="3:35" ht="16.5" customHeight="1">
      <c r="C43" s="588"/>
      <c r="D43" s="589"/>
      <c r="E43" s="589"/>
      <c r="F43" s="590"/>
      <c r="G43" s="568"/>
      <c r="H43" s="576"/>
      <c r="I43" s="576"/>
      <c r="J43" s="576"/>
      <c r="K43" s="576"/>
      <c r="L43" s="576"/>
      <c r="M43" s="577"/>
      <c r="N43" s="568"/>
      <c r="O43" s="576"/>
      <c r="P43" s="576"/>
      <c r="Q43" s="576"/>
      <c r="R43" s="576"/>
      <c r="S43" s="576"/>
      <c r="T43" s="580"/>
      <c r="U43" s="581"/>
      <c r="V43" s="582"/>
      <c r="W43" s="582"/>
      <c r="X43" s="583"/>
      <c r="Y43" s="568"/>
      <c r="Z43" s="576"/>
      <c r="AA43" s="576"/>
      <c r="AB43" s="576"/>
      <c r="AC43" s="576"/>
      <c r="AD43" s="577"/>
      <c r="AE43" s="588"/>
      <c r="AF43" s="589"/>
      <c r="AG43" s="589"/>
      <c r="AH43" s="589"/>
      <c r="AI43" s="590"/>
    </row>
    <row r="44" spans="3:35" ht="16.5" customHeight="1">
      <c r="C44" s="588"/>
      <c r="D44" s="589"/>
      <c r="E44" s="589"/>
      <c r="F44" s="590"/>
      <c r="G44" s="568"/>
      <c r="H44" s="576"/>
      <c r="I44" s="576"/>
      <c r="J44" s="576"/>
      <c r="K44" s="576"/>
      <c r="L44" s="576"/>
      <c r="M44" s="577"/>
      <c r="N44" s="568"/>
      <c r="O44" s="576"/>
      <c r="P44" s="576"/>
      <c r="Q44" s="576"/>
      <c r="R44" s="576"/>
      <c r="S44" s="576"/>
      <c r="T44" s="580"/>
      <c r="U44" s="581"/>
      <c r="V44" s="582"/>
      <c r="W44" s="582"/>
      <c r="X44" s="583"/>
      <c r="Y44" s="568"/>
      <c r="Z44" s="576"/>
      <c r="AA44" s="576"/>
      <c r="AB44" s="576"/>
      <c r="AC44" s="576"/>
      <c r="AD44" s="577"/>
      <c r="AE44" s="588"/>
      <c r="AF44" s="589"/>
      <c r="AG44" s="589"/>
      <c r="AH44" s="589"/>
      <c r="AI44" s="590"/>
    </row>
    <row r="45" spans="3:35" ht="16.5" customHeight="1">
      <c r="C45" s="610"/>
      <c r="D45" s="615"/>
      <c r="E45" s="615"/>
      <c r="F45" s="616"/>
      <c r="G45" s="571"/>
      <c r="H45" s="578"/>
      <c r="I45" s="578"/>
      <c r="J45" s="578"/>
      <c r="K45" s="578"/>
      <c r="L45" s="578"/>
      <c r="M45" s="579"/>
      <c r="N45" s="571"/>
      <c r="O45" s="578"/>
      <c r="P45" s="578"/>
      <c r="Q45" s="578"/>
      <c r="R45" s="578"/>
      <c r="S45" s="578"/>
      <c r="T45" s="591"/>
      <c r="U45" s="607"/>
      <c r="V45" s="608"/>
      <c r="W45" s="608"/>
      <c r="X45" s="609"/>
      <c r="Y45" s="571"/>
      <c r="Z45" s="578"/>
      <c r="AA45" s="578"/>
      <c r="AB45" s="578"/>
      <c r="AC45" s="578"/>
      <c r="AD45" s="579"/>
      <c r="AE45" s="610"/>
      <c r="AF45" s="615"/>
      <c r="AG45" s="615"/>
      <c r="AH45" s="615"/>
      <c r="AI45" s="616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Y37:AD37"/>
    <mergeCell ref="AE37:AI37"/>
    <mergeCell ref="Y33:AD33"/>
    <mergeCell ref="AE33:AI33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N37:T37"/>
    <mergeCell ref="U37:X37"/>
    <mergeCell ref="N33:T33"/>
    <mergeCell ref="U33:X33"/>
    <mergeCell ref="AE44:AI44"/>
    <mergeCell ref="C44:F44"/>
    <mergeCell ref="G44:M44"/>
    <mergeCell ref="N44:T44"/>
    <mergeCell ref="U44:X44"/>
    <mergeCell ref="Y44:AD44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C37:F37"/>
    <mergeCell ref="G37:M37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3" customWidth="1"/>
    <col min="31" max="31" width="8.875" style="0" customWidth="1"/>
  </cols>
  <sheetData>
    <row r="1" ht="30.75" customHeight="1">
      <c r="A1" s="511" t="s">
        <v>412</v>
      </c>
    </row>
    <row r="2" spans="2:25" s="303" customFormat="1" ht="24" customHeight="1">
      <c r="B2" s="304"/>
      <c r="C2" s="305" t="s">
        <v>294</v>
      </c>
      <c r="E2" s="304"/>
      <c r="F2" s="304"/>
      <c r="G2" s="304"/>
      <c r="H2" s="304"/>
      <c r="I2" s="631" t="str">
        <f>'１面'!L11</f>
        <v>平成23年1月1日</v>
      </c>
      <c r="J2" s="631"/>
      <c r="K2" s="631"/>
      <c r="L2" s="631"/>
      <c r="M2" s="305" t="s">
        <v>373</v>
      </c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6"/>
    </row>
    <row r="3" spans="1:25" s="303" customFormat="1" ht="13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6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6"/>
    </row>
    <row r="4" spans="12:25" s="307" customFormat="1" ht="13.5" customHeight="1">
      <c r="L4" s="308"/>
      <c r="P4"/>
      <c r="Q4"/>
      <c r="Y4" s="308"/>
    </row>
    <row r="5" spans="9:25" s="307" customFormat="1" ht="13.5" customHeight="1">
      <c r="I5" s="309" t="s">
        <v>300</v>
      </c>
      <c r="P5"/>
      <c r="Q5"/>
      <c r="Y5" s="308"/>
    </row>
    <row r="6" spans="9:25" s="307" customFormat="1" ht="13.5" customHeight="1">
      <c r="I6" s="309" t="s">
        <v>297</v>
      </c>
      <c r="J6" s="310" t="s">
        <v>425</v>
      </c>
      <c r="K6" s="310"/>
      <c r="N6" s="354" t="str">
        <f>'8面'!K6&amp;"市町村"</f>
        <v>4市町村</v>
      </c>
      <c r="P6"/>
      <c r="Q6"/>
      <c r="Y6" s="308"/>
    </row>
    <row r="7" spans="1:25" s="307" customFormat="1" ht="13.5" customHeight="1">
      <c r="A7" s="311"/>
      <c r="B7" s="311"/>
      <c r="H7"/>
      <c r="I7" s="309" t="s">
        <v>285</v>
      </c>
      <c r="J7" s="310" t="s">
        <v>426</v>
      </c>
      <c r="K7" s="310"/>
      <c r="N7" s="354" t="str">
        <f>'8面'!Q6&amp;"市町村"</f>
        <v>21市町村</v>
      </c>
      <c r="V7" s="312"/>
      <c r="Y7" s="308"/>
    </row>
    <row r="8" spans="3:25" ht="15" customHeight="1">
      <c r="C8" s="313"/>
      <c r="D8" s="314"/>
      <c r="E8" s="315" t="s">
        <v>114</v>
      </c>
      <c r="F8" s="316"/>
      <c r="G8" s="317" t="s">
        <v>115</v>
      </c>
      <c r="H8" s="318"/>
      <c r="I8" s="318"/>
      <c r="J8" s="319" t="s">
        <v>237</v>
      </c>
      <c r="K8" s="319"/>
      <c r="L8" s="319" t="s">
        <v>238</v>
      </c>
      <c r="M8" s="319"/>
      <c r="N8" s="320" t="s">
        <v>242</v>
      </c>
      <c r="O8" s="321"/>
      <c r="P8" s="322"/>
      <c r="Q8" s="6"/>
      <c r="R8" s="322"/>
      <c r="S8" s="6"/>
      <c r="T8" s="6"/>
      <c r="U8" s="322"/>
      <c r="V8" s="322"/>
      <c r="W8" s="322"/>
      <c r="X8" s="322"/>
      <c r="Y8" s="323"/>
    </row>
    <row r="9" spans="3:25" ht="15" customHeight="1">
      <c r="C9" s="324" t="s">
        <v>239</v>
      </c>
      <c r="D9" s="324" t="s">
        <v>243</v>
      </c>
      <c r="E9" s="319" t="s">
        <v>240</v>
      </c>
      <c r="F9" s="325" t="s">
        <v>69</v>
      </c>
      <c r="G9" s="319" t="s">
        <v>70</v>
      </c>
      <c r="H9" s="326" t="s">
        <v>244</v>
      </c>
      <c r="I9" s="326" t="s">
        <v>245</v>
      </c>
      <c r="J9" s="326" t="s">
        <v>246</v>
      </c>
      <c r="K9" s="326" t="s">
        <v>247</v>
      </c>
      <c r="L9" s="326" t="s">
        <v>246</v>
      </c>
      <c r="M9" s="326" t="s">
        <v>247</v>
      </c>
      <c r="N9" s="327" t="s">
        <v>241</v>
      </c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3"/>
    </row>
    <row r="10" spans="3:25" ht="15" customHeight="1">
      <c r="C10" s="328" t="s">
        <v>248</v>
      </c>
      <c r="D10" s="328">
        <f>'6面'!B6</f>
        <v>390155</v>
      </c>
      <c r="E10" s="328">
        <f>'4～5面'!B6</f>
        <v>1083761</v>
      </c>
      <c r="F10" s="328">
        <f>'4～5面'!C6</f>
        <v>508822</v>
      </c>
      <c r="G10" s="328">
        <f>'4～5面'!D6</f>
        <v>574939</v>
      </c>
      <c r="H10" s="328">
        <f>'4～5面'!H6</f>
        <v>538</v>
      </c>
      <c r="I10" s="328">
        <f>'4～5面'!K6</f>
        <v>1270</v>
      </c>
      <c r="J10" s="329" t="s">
        <v>131</v>
      </c>
      <c r="K10" s="328">
        <f>'4～5面'!U6</f>
        <v>676</v>
      </c>
      <c r="L10" s="328" t="s">
        <v>131</v>
      </c>
      <c r="M10" s="328">
        <f>'4～5面'!Z6</f>
        <v>717</v>
      </c>
      <c r="N10" s="330">
        <f>'4～5面'!E6</f>
        <v>-773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31" t="s">
        <v>249</v>
      </c>
      <c r="D11" s="331">
        <f>'6面'!B7</f>
        <v>355675</v>
      </c>
      <c r="E11" s="331">
        <f>'4～5面'!B8</f>
        <v>977240</v>
      </c>
      <c r="F11" s="331">
        <f>'4～5面'!C8</f>
        <v>459011</v>
      </c>
      <c r="G11" s="331">
        <f>'4～5面'!D8</f>
        <v>518229</v>
      </c>
      <c r="H11" s="331">
        <f>'4～5面'!H8</f>
        <v>493</v>
      </c>
      <c r="I11" s="331">
        <f>'4～5面'!K8</f>
        <v>1106</v>
      </c>
      <c r="J11" s="331">
        <f>'4～5面'!T8</f>
        <v>625</v>
      </c>
      <c r="K11" s="331">
        <f>'4～5面'!U8</f>
        <v>624</v>
      </c>
      <c r="L11" s="331">
        <f>'4～5面'!Y8</f>
        <v>581</v>
      </c>
      <c r="M11" s="331">
        <f>'4～5面'!Z8</f>
        <v>677</v>
      </c>
      <c r="N11" s="330">
        <f>'4～5面'!E8</f>
        <v>-622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32"/>
    </row>
    <row r="12" spans="3:25" ht="15" customHeight="1">
      <c r="C12" s="333" t="s">
        <v>250</v>
      </c>
      <c r="D12" s="333">
        <f>'6面'!B8</f>
        <v>34480</v>
      </c>
      <c r="E12" s="333">
        <f>'4～5面'!B9</f>
        <v>106572</v>
      </c>
      <c r="F12" s="333">
        <f>'4～5面'!C9</f>
        <v>49803</v>
      </c>
      <c r="G12" s="333">
        <f>'4～5面'!D9</f>
        <v>56769</v>
      </c>
      <c r="H12" s="333">
        <f>'4～5面'!H9</f>
        <v>45</v>
      </c>
      <c r="I12" s="333">
        <f>'4～5面'!K9</f>
        <v>164</v>
      </c>
      <c r="J12" s="333">
        <f>'4～5面'!T9</f>
        <v>97</v>
      </c>
      <c r="K12" s="333">
        <f>'4～5面'!U9</f>
        <v>52</v>
      </c>
      <c r="L12" s="333">
        <f>'4～5面'!Y9</f>
        <v>102</v>
      </c>
      <c r="M12" s="333">
        <f>'4～5面'!Z9</f>
        <v>40</v>
      </c>
      <c r="N12" s="334">
        <f>'4～5面'!E9</f>
        <v>-112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31" t="s">
        <v>251</v>
      </c>
      <c r="D13" s="331">
        <f>'6面'!B9</f>
        <v>131385</v>
      </c>
      <c r="E13" s="331">
        <f>'4～5面'!B10</f>
        <v>323540</v>
      </c>
      <c r="F13" s="331">
        <f>'4～5面'!C10</f>
        <v>152419</v>
      </c>
      <c r="G13" s="331">
        <f>'4～5面'!D10</f>
        <v>171121</v>
      </c>
      <c r="H13" s="331">
        <f>'4～5面'!H10</f>
        <v>183</v>
      </c>
      <c r="I13" s="331">
        <f>'4～5面'!K10</f>
        <v>289</v>
      </c>
      <c r="J13" s="331">
        <f>'4～5面'!T10</f>
        <v>228</v>
      </c>
      <c r="K13" s="331">
        <f>'4～5面'!U10</f>
        <v>297</v>
      </c>
      <c r="L13" s="331">
        <f>'4～5面'!Y10</f>
        <v>125</v>
      </c>
      <c r="M13" s="331">
        <f>'4～5面'!Z10</f>
        <v>285</v>
      </c>
      <c r="N13" s="335">
        <f>'4～5面'!E10</f>
        <v>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32"/>
    </row>
    <row r="14" spans="3:25" ht="15" customHeight="1">
      <c r="C14" s="331" t="s">
        <v>252</v>
      </c>
      <c r="D14" s="331">
        <f>'6面'!B10</f>
        <v>22784</v>
      </c>
      <c r="E14" s="331">
        <f>'4～5面'!B11</f>
        <v>58959</v>
      </c>
      <c r="F14" s="331">
        <f>'4～5面'!C11</f>
        <v>27232</v>
      </c>
      <c r="G14" s="331">
        <f>'4～5面'!D11</f>
        <v>31727</v>
      </c>
      <c r="H14" s="331">
        <f>'4～5面'!H11</f>
        <v>35</v>
      </c>
      <c r="I14" s="331">
        <f>'4～5面'!K11</f>
        <v>58</v>
      </c>
      <c r="J14" s="331">
        <f>'4～5面'!T11</f>
        <v>24</v>
      </c>
      <c r="K14" s="331">
        <f>'4～5面'!U11</f>
        <v>32</v>
      </c>
      <c r="L14" s="331">
        <f>'4～5面'!Y11</f>
        <v>37</v>
      </c>
      <c r="M14" s="331">
        <f>'4～5面'!Z11</f>
        <v>23</v>
      </c>
      <c r="N14" s="335">
        <f>'4～5面'!E11</f>
        <v>-27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32"/>
    </row>
    <row r="15" spans="3:25" ht="15" customHeight="1">
      <c r="C15" s="331" t="s">
        <v>253</v>
      </c>
      <c r="D15" s="331">
        <f>'6面'!B11</f>
        <v>31826</v>
      </c>
      <c r="E15" s="331">
        <f>'4～5面'!B12</f>
        <v>98155</v>
      </c>
      <c r="F15" s="331">
        <f>'4～5面'!C12</f>
        <v>46143</v>
      </c>
      <c r="G15" s="331">
        <f>'4～5面'!D12</f>
        <v>52012</v>
      </c>
      <c r="H15" s="331">
        <f>'4～5面'!H12</f>
        <v>55</v>
      </c>
      <c r="I15" s="331">
        <f>'4～5面'!K12</f>
        <v>127</v>
      </c>
      <c r="J15" s="331">
        <f>'4～5面'!T12</f>
        <v>54</v>
      </c>
      <c r="K15" s="331">
        <f>'4～5面'!U12</f>
        <v>44</v>
      </c>
      <c r="L15" s="331">
        <f>'4～5面'!Y12</f>
        <v>48</v>
      </c>
      <c r="M15" s="331">
        <f>'4～5面'!Z12</f>
        <v>72</v>
      </c>
      <c r="N15" s="335">
        <f>'4～5面'!E12</f>
        <v>-94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32"/>
    </row>
    <row r="16" spans="3:25" ht="15" customHeight="1">
      <c r="C16" s="331" t="s">
        <v>254</v>
      </c>
      <c r="D16" s="331">
        <f>'6面'!B12</f>
        <v>28577</v>
      </c>
      <c r="E16" s="331">
        <f>'4～5面'!B13</f>
        <v>78739</v>
      </c>
      <c r="F16" s="331">
        <f>'4～5面'!C13</f>
        <v>36684</v>
      </c>
      <c r="G16" s="331">
        <f>'4～5面'!D13</f>
        <v>42055</v>
      </c>
      <c r="H16" s="331">
        <f>'4～5面'!H13</f>
        <v>24</v>
      </c>
      <c r="I16" s="331">
        <f>'4～5面'!K13</f>
        <v>91</v>
      </c>
      <c r="J16" s="331">
        <f>'4～5面'!T13</f>
        <v>48</v>
      </c>
      <c r="K16" s="331">
        <f>'4～5面'!U13</f>
        <v>43</v>
      </c>
      <c r="L16" s="331">
        <f>'4～5面'!Y13</f>
        <v>20</v>
      </c>
      <c r="M16" s="331">
        <f>'4～5面'!Z13</f>
        <v>77</v>
      </c>
      <c r="N16" s="335">
        <f>'4～5面'!E13</f>
        <v>-73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31" t="s">
        <v>255</v>
      </c>
      <c r="D17" s="331">
        <f>'6面'!B13</f>
        <v>11629</v>
      </c>
      <c r="E17" s="331">
        <f>'4～5面'!B14</f>
        <v>32135</v>
      </c>
      <c r="F17" s="331">
        <f>'4～5面'!C14</f>
        <v>15101</v>
      </c>
      <c r="G17" s="331">
        <f>'4～5面'!D14</f>
        <v>17034</v>
      </c>
      <c r="H17" s="331">
        <f>'4～5面'!H14</f>
        <v>11</v>
      </c>
      <c r="I17" s="331">
        <f>'4～5面'!K14</f>
        <v>48</v>
      </c>
      <c r="J17" s="331">
        <f>'4～5面'!T14</f>
        <v>18</v>
      </c>
      <c r="K17" s="331">
        <f>'4～5面'!U14</f>
        <v>12</v>
      </c>
      <c r="L17" s="331">
        <f>'4～5面'!Y14</f>
        <v>52</v>
      </c>
      <c r="M17" s="331">
        <f>'4～5面'!Z14</f>
        <v>15</v>
      </c>
      <c r="N17" s="335">
        <f>'4～5面'!E14</f>
        <v>-74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32"/>
    </row>
    <row r="18" spans="3:25" ht="15" customHeight="1">
      <c r="C18" s="331" t="s">
        <v>256</v>
      </c>
      <c r="D18" s="331">
        <f>'6面'!B14</f>
        <v>16777</v>
      </c>
      <c r="E18" s="331">
        <f>'4～5面'!B15</f>
        <v>50602</v>
      </c>
      <c r="F18" s="331">
        <f>'4～5面'!C15</f>
        <v>23840</v>
      </c>
      <c r="G18" s="331">
        <f>'4～5面'!D15</f>
        <v>26762</v>
      </c>
      <c r="H18" s="331">
        <f>'4～5面'!H15</f>
        <v>16</v>
      </c>
      <c r="I18" s="331">
        <f>'4～5面'!K15</f>
        <v>70</v>
      </c>
      <c r="J18" s="331">
        <f>'4～5面'!T15</f>
        <v>22</v>
      </c>
      <c r="K18" s="331">
        <f>'4～5面'!U15</f>
        <v>29</v>
      </c>
      <c r="L18" s="331">
        <f>'4～5面'!Y15</f>
        <v>75</v>
      </c>
      <c r="M18" s="331">
        <f>'4～5面'!Z15</f>
        <v>33</v>
      </c>
      <c r="N18" s="335">
        <f>'4～5面'!E15</f>
        <v>-111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32"/>
    </row>
    <row r="19" spans="3:25" ht="15" customHeight="1">
      <c r="C19" s="331" t="s">
        <v>257</v>
      </c>
      <c r="D19" s="331">
        <f>'6面'!B15</f>
        <v>11840</v>
      </c>
      <c r="E19" s="331">
        <f>'4～5面'!B16</f>
        <v>34327</v>
      </c>
      <c r="F19" s="331">
        <f>'4～5面'!C16</f>
        <v>15921</v>
      </c>
      <c r="G19" s="331">
        <f>'4～5面'!D16</f>
        <v>18406</v>
      </c>
      <c r="H19" s="331">
        <f>'4～5面'!H16</f>
        <v>21</v>
      </c>
      <c r="I19" s="331">
        <f>'4～5面'!K16</f>
        <v>60</v>
      </c>
      <c r="J19" s="331">
        <f>'4～5面'!T16</f>
        <v>12</v>
      </c>
      <c r="K19" s="331">
        <f>'4～5面'!U16</f>
        <v>14</v>
      </c>
      <c r="L19" s="331">
        <f>'4～5面'!Y16</f>
        <v>10</v>
      </c>
      <c r="M19" s="331">
        <f>'4～5面'!Z16</f>
        <v>32</v>
      </c>
      <c r="N19" s="335">
        <f>'4～5面'!E16</f>
        <v>-55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32"/>
    </row>
    <row r="20" spans="3:25" ht="15" customHeight="1">
      <c r="C20" s="331" t="s">
        <v>258</v>
      </c>
      <c r="D20" s="331">
        <f>'6面'!B16</f>
        <v>28641</v>
      </c>
      <c r="E20" s="331">
        <f>'4～5面'!B17</f>
        <v>85069</v>
      </c>
      <c r="F20" s="331">
        <f>'4～5面'!C17</f>
        <v>40721</v>
      </c>
      <c r="G20" s="331">
        <f>'4～5面'!D17</f>
        <v>44348</v>
      </c>
      <c r="H20" s="331">
        <f>'4～5面'!H17</f>
        <v>47</v>
      </c>
      <c r="I20" s="331">
        <f>'4～5面'!K17</f>
        <v>88</v>
      </c>
      <c r="J20" s="331">
        <f>'4～5面'!T17</f>
        <v>40</v>
      </c>
      <c r="K20" s="331">
        <f>'4～5面'!U17</f>
        <v>44</v>
      </c>
      <c r="L20" s="331">
        <f>'4～5面'!Y17</f>
        <v>43</v>
      </c>
      <c r="M20" s="331">
        <f>'4～5面'!Z17</f>
        <v>39</v>
      </c>
      <c r="N20" s="335">
        <f>'4～5面'!E17</f>
        <v>-39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32"/>
    </row>
    <row r="21" spans="3:25" ht="15" customHeight="1">
      <c r="C21" s="331" t="s">
        <v>259</v>
      </c>
      <c r="D21" s="331">
        <f>'6面'!B17</f>
        <v>11970</v>
      </c>
      <c r="E21" s="331">
        <f>'4～5面'!B18</f>
        <v>34440</v>
      </c>
      <c r="F21" s="331">
        <f>'4～5面'!C18</f>
        <v>16262</v>
      </c>
      <c r="G21" s="331">
        <f>'4～5面'!D18</f>
        <v>18178</v>
      </c>
      <c r="H21" s="331">
        <f>'4～5面'!H18</f>
        <v>18</v>
      </c>
      <c r="I21" s="331">
        <f>'4～5面'!K18</f>
        <v>40</v>
      </c>
      <c r="J21" s="331">
        <f>'4～5面'!T18</f>
        <v>59</v>
      </c>
      <c r="K21" s="331">
        <f>'4～5面'!U18</f>
        <v>11</v>
      </c>
      <c r="L21" s="331">
        <f>'4～5面'!Y18</f>
        <v>47</v>
      </c>
      <c r="M21" s="331">
        <f>'4～5面'!Z18</f>
        <v>17</v>
      </c>
      <c r="N21" s="335">
        <f>'4～5面'!E18</f>
        <v>-16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32"/>
    </row>
    <row r="22" spans="3:25" ht="15" customHeight="1">
      <c r="C22" s="336" t="s">
        <v>260</v>
      </c>
      <c r="D22" s="336">
        <f>'6面'!B18</f>
        <v>28376</v>
      </c>
      <c r="E22" s="336">
        <f>'4～5面'!B19</f>
        <v>88108</v>
      </c>
      <c r="F22" s="336">
        <f>'4～5面'!C19</f>
        <v>41091</v>
      </c>
      <c r="G22" s="336">
        <f>'4～5面'!D19</f>
        <v>47017</v>
      </c>
      <c r="H22" s="336">
        <f>'4～5面'!H19</f>
        <v>42</v>
      </c>
      <c r="I22" s="336">
        <f>'4～5面'!K19</f>
        <v>104</v>
      </c>
      <c r="J22" s="336">
        <f>'4～5面'!T19</f>
        <v>68</v>
      </c>
      <c r="K22" s="336">
        <f>'4～5面'!U19</f>
        <v>47</v>
      </c>
      <c r="L22" s="336">
        <f>'4～5面'!Y19</f>
        <v>52</v>
      </c>
      <c r="M22" s="336">
        <f>'4～5面'!Z19</f>
        <v>31</v>
      </c>
      <c r="N22" s="335">
        <f>'4～5面'!E19</f>
        <v>-30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32"/>
    </row>
    <row r="23" spans="3:25" ht="15" customHeight="1">
      <c r="C23" s="336" t="s">
        <v>261</v>
      </c>
      <c r="D23" s="336">
        <f>'6面'!B19</f>
        <v>12819</v>
      </c>
      <c r="E23" s="336">
        <f>'4～5面'!B20</f>
        <v>36260</v>
      </c>
      <c r="F23" s="336">
        <f>'4～5面'!C20</f>
        <v>16859</v>
      </c>
      <c r="G23" s="336">
        <f>'4～5面'!D20</f>
        <v>19401</v>
      </c>
      <c r="H23" s="336">
        <f>'4～5面'!H20</f>
        <v>17</v>
      </c>
      <c r="I23" s="336">
        <f>'4～5面'!K20</f>
        <v>52</v>
      </c>
      <c r="J23" s="336">
        <f>'4～5面'!T20</f>
        <v>17</v>
      </c>
      <c r="K23" s="336">
        <f>'4～5面'!U20</f>
        <v>21</v>
      </c>
      <c r="L23" s="336">
        <f>'4～5面'!Y20</f>
        <v>26</v>
      </c>
      <c r="M23" s="336">
        <f>'4～5面'!Z20</f>
        <v>22</v>
      </c>
      <c r="N23" s="335">
        <f>'4～5面'!E20</f>
        <v>-45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32"/>
    </row>
    <row r="24" spans="3:25" ht="15" customHeight="1">
      <c r="C24" s="336" t="s">
        <v>262</v>
      </c>
      <c r="D24" s="336">
        <f>'6面'!B20</f>
        <v>9198</v>
      </c>
      <c r="E24" s="336">
        <f>'4～5面'!B21</f>
        <v>27474</v>
      </c>
      <c r="F24" s="336">
        <f>'4～5面'!C21</f>
        <v>13088</v>
      </c>
      <c r="G24" s="336">
        <f>'4～5面'!D21</f>
        <v>14386</v>
      </c>
      <c r="H24" s="336">
        <f>'4～5面'!H21</f>
        <v>15</v>
      </c>
      <c r="I24" s="336">
        <f>'4～5面'!K21</f>
        <v>33</v>
      </c>
      <c r="J24" s="336">
        <f>'4～5面'!T21</f>
        <v>19</v>
      </c>
      <c r="K24" s="336">
        <f>'4～5面'!U21</f>
        <v>22</v>
      </c>
      <c r="L24" s="336">
        <f>'4～5面'!Y21</f>
        <v>11</v>
      </c>
      <c r="M24" s="336">
        <f>'4～5面'!Z21</f>
        <v>11</v>
      </c>
      <c r="N24" s="335">
        <f>'4～5面'!E21</f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32"/>
    </row>
    <row r="25" spans="3:25" ht="15" customHeight="1">
      <c r="C25" s="336" t="s">
        <v>263</v>
      </c>
      <c r="D25" s="331">
        <f>'6面'!B21</f>
        <v>9853</v>
      </c>
      <c r="E25" s="331">
        <f>'4～5面'!B22</f>
        <v>29432</v>
      </c>
      <c r="F25" s="331">
        <f>'4～5面'!C22</f>
        <v>13650</v>
      </c>
      <c r="G25" s="331">
        <f>'4～5面'!D22</f>
        <v>15782</v>
      </c>
      <c r="H25" s="331">
        <f>'4～5面'!H22</f>
        <v>9</v>
      </c>
      <c r="I25" s="331">
        <f>'4～5面'!K22</f>
        <v>46</v>
      </c>
      <c r="J25" s="331">
        <f>'4～5面'!T22</f>
        <v>16</v>
      </c>
      <c r="K25" s="331">
        <f>'4～5面'!U22</f>
        <v>8</v>
      </c>
      <c r="L25" s="331">
        <f>'4～5面'!Y22</f>
        <v>35</v>
      </c>
      <c r="M25" s="331">
        <f>'4～5面'!Z22</f>
        <v>20</v>
      </c>
      <c r="N25" s="335">
        <f>'4～5面'!E22</f>
        <v>-68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9" t="s">
        <v>264</v>
      </c>
      <c r="D26" s="339">
        <f>'6面'!B22</f>
        <v>2388</v>
      </c>
      <c r="E26" s="339">
        <f>'4～5面'!B23</f>
        <v>6039</v>
      </c>
      <c r="F26" s="339">
        <f>'4～5面'!C23</f>
        <v>2837</v>
      </c>
      <c r="G26" s="339">
        <f>'4～5面'!D23</f>
        <v>3202</v>
      </c>
      <c r="H26" s="339">
        <f>'4～5面'!H23</f>
        <v>1</v>
      </c>
      <c r="I26" s="339">
        <f>'4～5面'!K23</f>
        <v>9</v>
      </c>
      <c r="J26" s="339">
        <f>'4～5面'!T23</f>
        <v>2</v>
      </c>
      <c r="K26" s="339">
        <f>'4～5面'!U23</f>
        <v>6</v>
      </c>
      <c r="L26" s="339">
        <f>'4～5面'!Y23</f>
        <v>3</v>
      </c>
      <c r="M26" s="339">
        <f>'4～5面'!Z23</f>
        <v>5</v>
      </c>
      <c r="N26" s="340">
        <f>'4～5面'!E23</f>
        <v>-8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32"/>
    </row>
    <row r="27" spans="3:25" ht="15" customHeight="1">
      <c r="C27" s="513" t="s">
        <v>265</v>
      </c>
      <c r="D27" s="513">
        <f>'6面'!B23</f>
        <v>2388</v>
      </c>
      <c r="E27" s="513">
        <f>'4～5面'!B24</f>
        <v>6039</v>
      </c>
      <c r="F27" s="513">
        <f>'4～5面'!C24</f>
        <v>2837</v>
      </c>
      <c r="G27" s="513">
        <f>'4～5面'!D24</f>
        <v>3202</v>
      </c>
      <c r="H27" s="513">
        <f>'4～5面'!H24</f>
        <v>1</v>
      </c>
      <c r="I27" s="513">
        <f>'4～5面'!K24</f>
        <v>9</v>
      </c>
      <c r="J27" s="513">
        <f>'4～5面'!T24</f>
        <v>2</v>
      </c>
      <c r="K27" s="513">
        <f>'4～5面'!U24</f>
        <v>6</v>
      </c>
      <c r="L27" s="513">
        <f>'4～5面'!Y24</f>
        <v>3</v>
      </c>
      <c r="M27" s="513">
        <f>'4～5面'!Z24</f>
        <v>5</v>
      </c>
      <c r="N27" s="514">
        <f>'4～5面'!E24</f>
        <v>-8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32"/>
    </row>
    <row r="28" spans="3:25" ht="15" customHeight="1">
      <c r="C28" s="339" t="s">
        <v>266</v>
      </c>
      <c r="D28" s="339">
        <f>'6面'!B24</f>
        <v>1006</v>
      </c>
      <c r="E28" s="339">
        <f>'4～5面'!B25</f>
        <v>2710</v>
      </c>
      <c r="F28" s="339">
        <f>'4～5面'!C25</f>
        <v>1272</v>
      </c>
      <c r="G28" s="339">
        <f>'4～5面'!D25</f>
        <v>1438</v>
      </c>
      <c r="H28" s="339">
        <f>'4～5面'!H25</f>
        <v>0</v>
      </c>
      <c r="I28" s="339">
        <f>'4～5面'!K25</f>
        <v>5</v>
      </c>
      <c r="J28" s="339">
        <f>'4～5面'!T25</f>
        <v>2</v>
      </c>
      <c r="K28" s="339">
        <f>'4～5面'!U25</f>
        <v>1</v>
      </c>
      <c r="L28" s="339">
        <f>'4～5面'!Y25</f>
        <v>0</v>
      </c>
      <c r="M28" s="339">
        <f>'4～5面'!Z25</f>
        <v>1</v>
      </c>
      <c r="N28" s="340">
        <f>'4～5面'!E25</f>
        <v>-3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8"/>
    </row>
    <row r="29" spans="3:25" ht="15" customHeight="1">
      <c r="C29" s="513" t="s">
        <v>267</v>
      </c>
      <c r="D29" s="513">
        <f>'6面'!B25</f>
        <v>1006</v>
      </c>
      <c r="E29" s="513">
        <f>'4～5面'!B26</f>
        <v>2710</v>
      </c>
      <c r="F29" s="513">
        <f>'4～5面'!C26</f>
        <v>1272</v>
      </c>
      <c r="G29" s="513">
        <f>'4～5面'!D26</f>
        <v>1438</v>
      </c>
      <c r="H29" s="513">
        <f>'4～5面'!H26</f>
        <v>0</v>
      </c>
      <c r="I29" s="513">
        <f>'4～5面'!K26</f>
        <v>5</v>
      </c>
      <c r="J29" s="513">
        <f>'4～5面'!T26</f>
        <v>2</v>
      </c>
      <c r="K29" s="513">
        <f>'4～5面'!U26</f>
        <v>1</v>
      </c>
      <c r="L29" s="513">
        <f>'4～5面'!Y26</f>
        <v>0</v>
      </c>
      <c r="M29" s="513">
        <f>'4～5面'!Z26</f>
        <v>1</v>
      </c>
      <c r="N29" s="514">
        <f>'4～5面'!E26</f>
        <v>-3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8"/>
    </row>
    <row r="30" spans="3:25" ht="15" customHeight="1">
      <c r="C30" s="339" t="s">
        <v>268</v>
      </c>
      <c r="D30" s="339">
        <f>'6面'!B26</f>
        <v>10489</v>
      </c>
      <c r="E30" s="339">
        <f>'4～5面'!B27</f>
        <v>30838</v>
      </c>
      <c r="F30" s="339">
        <f>'4～5面'!C27</f>
        <v>14241</v>
      </c>
      <c r="G30" s="339">
        <f>'4～5面'!D27</f>
        <v>16597</v>
      </c>
      <c r="H30" s="339">
        <f>'4～5面'!H27</f>
        <v>10</v>
      </c>
      <c r="I30" s="339">
        <f>'4～5面'!K27</f>
        <v>55</v>
      </c>
      <c r="J30" s="339">
        <f>'4～5面'!T27</f>
        <v>25</v>
      </c>
      <c r="K30" s="339">
        <f>'4～5面'!U27</f>
        <v>20</v>
      </c>
      <c r="L30" s="339">
        <f>'4～5面'!Y27</f>
        <v>29</v>
      </c>
      <c r="M30" s="339">
        <f>'4～5面'!Z27</f>
        <v>14</v>
      </c>
      <c r="N30" s="340">
        <f>'4～5面'!E27</f>
        <v>-43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8"/>
    </row>
    <row r="31" spans="3:25" ht="15" customHeight="1">
      <c r="C31" s="331" t="s">
        <v>269</v>
      </c>
      <c r="D31" s="331">
        <f>'6面'!B27</f>
        <v>1322</v>
      </c>
      <c r="E31" s="331">
        <f>'4～5面'!B28</f>
        <v>3833</v>
      </c>
      <c r="F31" s="331">
        <f>'4～5面'!C28</f>
        <v>1813</v>
      </c>
      <c r="G31" s="331">
        <f>'4～5面'!D28</f>
        <v>2020</v>
      </c>
      <c r="H31" s="331">
        <f>'4～5面'!H28</f>
        <v>3</v>
      </c>
      <c r="I31" s="331">
        <f>'4～5面'!K28</f>
        <v>5</v>
      </c>
      <c r="J31" s="331">
        <f>'4～5面'!T28</f>
        <v>2</v>
      </c>
      <c r="K31" s="331">
        <f>'4～5面'!U28</f>
        <v>0</v>
      </c>
      <c r="L31" s="331">
        <f>'4～5面'!Y28</f>
        <v>6</v>
      </c>
      <c r="M31" s="331">
        <f>'4～5面'!Z28</f>
        <v>2</v>
      </c>
      <c r="N31" s="335">
        <f>'4～5面'!E28</f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32"/>
    </row>
    <row r="32" spans="3:25" ht="15" customHeight="1">
      <c r="C32" s="331" t="s">
        <v>270</v>
      </c>
      <c r="D32" s="331">
        <f>'6面'!B28</f>
        <v>6300</v>
      </c>
      <c r="E32" s="331">
        <f>'4～5面'!B29</f>
        <v>18809</v>
      </c>
      <c r="F32" s="331">
        <f>'4～5面'!C29</f>
        <v>8642</v>
      </c>
      <c r="G32" s="331">
        <f>'4～5面'!D29</f>
        <v>10167</v>
      </c>
      <c r="H32" s="331">
        <f>'4～5面'!H29</f>
        <v>6</v>
      </c>
      <c r="I32" s="331">
        <f>'4～5面'!K29</f>
        <v>36</v>
      </c>
      <c r="J32" s="331">
        <f>'4～5面'!T29</f>
        <v>12</v>
      </c>
      <c r="K32" s="331">
        <f>'4～5面'!U29</f>
        <v>15</v>
      </c>
      <c r="L32" s="331">
        <f>'4～5面'!Y29</f>
        <v>15</v>
      </c>
      <c r="M32" s="331">
        <f>'4～5面'!Z29</f>
        <v>8</v>
      </c>
      <c r="N32" s="335">
        <f>'4～5面'!E29</f>
        <v>-26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32"/>
    </row>
    <row r="33" spans="3:25" ht="15" customHeight="1">
      <c r="C33" s="331" t="s">
        <v>271</v>
      </c>
      <c r="D33" s="331">
        <f>'6面'!B29</f>
        <v>2867</v>
      </c>
      <c r="E33" s="331">
        <f>'4～5面'!B30</f>
        <v>8196</v>
      </c>
      <c r="F33" s="331">
        <f>'4～5面'!C30</f>
        <v>3786</v>
      </c>
      <c r="G33" s="331">
        <f>'4～5面'!D30</f>
        <v>4410</v>
      </c>
      <c r="H33" s="331">
        <f>'4～5面'!H30</f>
        <v>1</v>
      </c>
      <c r="I33" s="331">
        <f>'4～5面'!K30</f>
        <v>14</v>
      </c>
      <c r="J33" s="331">
        <f>'4～5面'!T30</f>
        <v>11</v>
      </c>
      <c r="K33" s="331">
        <f>'4～5面'!U30</f>
        <v>5</v>
      </c>
      <c r="L33" s="331">
        <f>'4～5面'!Y30</f>
        <v>8</v>
      </c>
      <c r="M33" s="331">
        <f>'4～5面'!Z30</f>
        <v>4</v>
      </c>
      <c r="N33" s="335">
        <f>'4～5面'!E30</f>
        <v>-9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32"/>
    </row>
    <row r="34" spans="3:25" ht="15" customHeight="1">
      <c r="C34" s="339" t="s">
        <v>272</v>
      </c>
      <c r="D34" s="339">
        <f>'6面'!B30</f>
        <v>8445</v>
      </c>
      <c r="E34" s="339">
        <f>'4～5面'!B31</f>
        <v>25776</v>
      </c>
      <c r="F34" s="339">
        <f>'4～5面'!C31</f>
        <v>12028</v>
      </c>
      <c r="G34" s="339">
        <f>'4～5面'!D31</f>
        <v>13748</v>
      </c>
      <c r="H34" s="339">
        <f>'4～5面'!H31</f>
        <v>8</v>
      </c>
      <c r="I34" s="339">
        <f>'4～5面'!K31</f>
        <v>34</v>
      </c>
      <c r="J34" s="339">
        <f>'4～5面'!T31</f>
        <v>38</v>
      </c>
      <c r="K34" s="339">
        <f>'4～5面'!U31</f>
        <v>8</v>
      </c>
      <c r="L34" s="339">
        <f>'4～5面'!Y31</f>
        <v>29</v>
      </c>
      <c r="M34" s="339">
        <f>'4～5面'!Z31</f>
        <v>9</v>
      </c>
      <c r="N34" s="340">
        <f>'4～5面'!E31</f>
        <v>-18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32"/>
    </row>
    <row r="35" spans="3:25" ht="15" customHeight="1">
      <c r="C35" s="331" t="s">
        <v>273</v>
      </c>
      <c r="D35" s="331">
        <f>'6面'!B31</f>
        <v>3732</v>
      </c>
      <c r="E35" s="331">
        <f>'4～5面'!B32</f>
        <v>10483</v>
      </c>
      <c r="F35" s="331">
        <f>'4～5面'!C32</f>
        <v>4850</v>
      </c>
      <c r="G35" s="331">
        <f>'4～5面'!D32</f>
        <v>5633</v>
      </c>
      <c r="H35" s="331">
        <f>'4～5面'!H32</f>
        <v>4</v>
      </c>
      <c r="I35" s="331">
        <f>'4～5面'!K32</f>
        <v>14</v>
      </c>
      <c r="J35" s="331">
        <f>'4～5面'!T32</f>
        <v>13</v>
      </c>
      <c r="K35" s="331">
        <f>'4～5面'!U32</f>
        <v>4</v>
      </c>
      <c r="L35" s="331">
        <f>'4～5面'!Y32</f>
        <v>14</v>
      </c>
      <c r="M35" s="331">
        <f>'4～5面'!Z32</f>
        <v>2</v>
      </c>
      <c r="N35" s="335">
        <f>'4～5面'!E32</f>
        <v>-9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32"/>
    </row>
    <row r="36" spans="3:25" ht="15" customHeight="1">
      <c r="C36" s="331" t="s">
        <v>274</v>
      </c>
      <c r="D36" s="331">
        <f>'6面'!B32</f>
        <v>2310</v>
      </c>
      <c r="E36" s="331">
        <f>'4～5面'!B33</f>
        <v>6617</v>
      </c>
      <c r="F36" s="331">
        <f>'4～5面'!C33</f>
        <v>3035</v>
      </c>
      <c r="G36" s="331">
        <f>'4～5面'!D33</f>
        <v>3582</v>
      </c>
      <c r="H36" s="331">
        <f>'4～5面'!H33</f>
        <v>3</v>
      </c>
      <c r="I36" s="331">
        <f>'4～5面'!K33</f>
        <v>7</v>
      </c>
      <c r="J36" s="331">
        <f>'4～5面'!T33</f>
        <v>12</v>
      </c>
      <c r="K36" s="331">
        <f>'4～5面'!U33</f>
        <v>3</v>
      </c>
      <c r="L36" s="331">
        <f>'4～5面'!Y33</f>
        <v>6</v>
      </c>
      <c r="M36" s="331">
        <f>'4～5面'!Z33</f>
        <v>2</v>
      </c>
      <c r="N36" s="335">
        <f>'4～5面'!E33</f>
        <v>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32"/>
    </row>
    <row r="37" spans="3:25" ht="15" customHeight="1">
      <c r="C37" s="331" t="s">
        <v>275</v>
      </c>
      <c r="D37" s="331">
        <f>'6面'!B33</f>
        <v>1599</v>
      </c>
      <c r="E37" s="331">
        <f>'4～5面'!B34</f>
        <v>5465</v>
      </c>
      <c r="F37" s="331">
        <f>'4～5面'!C34</f>
        <v>2553</v>
      </c>
      <c r="G37" s="331">
        <f>'4～5面'!D34</f>
        <v>2912</v>
      </c>
      <c r="H37" s="331">
        <f>'4～5面'!H34</f>
        <v>1</v>
      </c>
      <c r="I37" s="331">
        <f>'4～5面'!K34</f>
        <v>11</v>
      </c>
      <c r="J37" s="331">
        <f>'4～5面'!T34</f>
        <v>6</v>
      </c>
      <c r="K37" s="331">
        <f>'4～5面'!U34</f>
        <v>1</v>
      </c>
      <c r="L37" s="331">
        <f>'4～5面'!Y34</f>
        <v>7</v>
      </c>
      <c r="M37" s="331">
        <f>'4～5面'!Z34</f>
        <v>3</v>
      </c>
      <c r="N37" s="335">
        <f>'4～5面'!E34</f>
        <v>-13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31" t="s">
        <v>276</v>
      </c>
      <c r="D38" s="331">
        <f>'6面'!B34</f>
        <v>804</v>
      </c>
      <c r="E38" s="331">
        <f>'4～5面'!B35</f>
        <v>3211</v>
      </c>
      <c r="F38" s="331">
        <f>'4～5面'!C35</f>
        <v>1590</v>
      </c>
      <c r="G38" s="331">
        <f>'4～5面'!D35</f>
        <v>1621</v>
      </c>
      <c r="H38" s="331">
        <f>'4～5面'!H35</f>
        <v>0</v>
      </c>
      <c r="I38" s="331">
        <f>'4～5面'!K35</f>
        <v>2</v>
      </c>
      <c r="J38" s="331">
        <f>'4～5面'!T35</f>
        <v>7</v>
      </c>
      <c r="K38" s="331">
        <f>'4～5面'!U35</f>
        <v>0</v>
      </c>
      <c r="L38" s="331">
        <f>'4～5面'!Y35</f>
        <v>2</v>
      </c>
      <c r="M38" s="331">
        <f>'4～5面'!Z35</f>
        <v>2</v>
      </c>
      <c r="N38" s="335">
        <f>'4～5面'!E35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32"/>
    </row>
    <row r="39" spans="3:25" ht="15" customHeight="1">
      <c r="C39" s="339" t="s">
        <v>277</v>
      </c>
      <c r="D39" s="341">
        <f>'6面'!B35</f>
        <v>6301</v>
      </c>
      <c r="E39" s="342">
        <f>'4～5面'!B36</f>
        <v>21618</v>
      </c>
      <c r="F39" s="339">
        <f>'4～5面'!C36</f>
        <v>10110</v>
      </c>
      <c r="G39" s="339">
        <f>'4～5面'!D36</f>
        <v>11508</v>
      </c>
      <c r="H39" s="339">
        <f>'4～5面'!H36</f>
        <v>14</v>
      </c>
      <c r="I39" s="339">
        <f>'4～5面'!K36</f>
        <v>34</v>
      </c>
      <c r="J39" s="339">
        <f>'4～5面'!T36</f>
        <v>23</v>
      </c>
      <c r="K39" s="339">
        <f>'4～5面'!U36</f>
        <v>6</v>
      </c>
      <c r="L39" s="339">
        <f>'4～5面'!Y36</f>
        <v>24</v>
      </c>
      <c r="M39" s="339">
        <f>'4～5面'!Z36</f>
        <v>5</v>
      </c>
      <c r="N39" s="340">
        <f>'4～5面'!E36</f>
        <v>-20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32"/>
    </row>
    <row r="40" spans="3:25" ht="15" customHeight="1">
      <c r="C40" s="331" t="s">
        <v>278</v>
      </c>
      <c r="D40" s="336">
        <f>'6面'!B36</f>
        <v>6301</v>
      </c>
      <c r="E40" s="343">
        <f>'4～5面'!B37</f>
        <v>21618</v>
      </c>
      <c r="F40" s="331">
        <f>'4～5面'!C37</f>
        <v>10110</v>
      </c>
      <c r="G40" s="331">
        <f>'4～5面'!D37</f>
        <v>11508</v>
      </c>
      <c r="H40" s="331">
        <f>'4～5面'!H37</f>
        <v>14</v>
      </c>
      <c r="I40" s="331">
        <f>'4～5面'!K37</f>
        <v>34</v>
      </c>
      <c r="J40" s="331">
        <f>'4～5面'!T37</f>
        <v>23</v>
      </c>
      <c r="K40" s="331">
        <f>'4～5面'!U37</f>
        <v>6</v>
      </c>
      <c r="L40" s="331">
        <f>'4～5面'!Y37</f>
        <v>24</v>
      </c>
      <c r="M40" s="331">
        <f>'4～5面'!Z37</f>
        <v>5</v>
      </c>
      <c r="N40" s="335">
        <f>'4～5面'!E37</f>
        <v>-20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32"/>
    </row>
    <row r="41" spans="3:25" ht="15" customHeight="1">
      <c r="C41" s="339" t="s">
        <v>279</v>
      </c>
      <c r="D41" s="341">
        <f>'6面'!B37</f>
        <v>5851</v>
      </c>
      <c r="E41" s="342">
        <f>'4～5面'!B38</f>
        <v>19591</v>
      </c>
      <c r="F41" s="339">
        <f>'4～5面'!C38</f>
        <v>9315</v>
      </c>
      <c r="G41" s="339">
        <f>'4～5面'!D38</f>
        <v>10276</v>
      </c>
      <c r="H41" s="339">
        <f>'4～5面'!H38</f>
        <v>12</v>
      </c>
      <c r="I41" s="339">
        <f>'4～5面'!K38</f>
        <v>27</v>
      </c>
      <c r="J41" s="339">
        <f>'4～5面'!T38</f>
        <v>7</v>
      </c>
      <c r="K41" s="339">
        <f>'4～5面'!U38</f>
        <v>11</v>
      </c>
      <c r="L41" s="339">
        <f>'4～5面'!Y38</f>
        <v>17</v>
      </c>
      <c r="M41" s="339">
        <f>'4～5面'!Z38</f>
        <v>6</v>
      </c>
      <c r="N41" s="340">
        <f>'4～5面'!E38</f>
        <v>-20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32"/>
    </row>
    <row r="42" spans="3:25" ht="15" customHeight="1">
      <c r="C42" s="331" t="s">
        <v>280</v>
      </c>
      <c r="D42" s="336">
        <f>'6面'!B38</f>
        <v>4979</v>
      </c>
      <c r="E42" s="343">
        <f>'4～5面'!B39</f>
        <v>16730</v>
      </c>
      <c r="F42" s="331">
        <f>'4～5面'!C39</f>
        <v>7941</v>
      </c>
      <c r="G42" s="331">
        <f>'4～5面'!D39</f>
        <v>8789</v>
      </c>
      <c r="H42" s="331">
        <f>'4～5面'!H39</f>
        <v>11</v>
      </c>
      <c r="I42" s="331">
        <f>'4～5面'!K39</f>
        <v>24</v>
      </c>
      <c r="J42" s="331">
        <f>'4～5面'!T39</f>
        <v>6</v>
      </c>
      <c r="K42" s="331">
        <f>'4～5面'!U39</f>
        <v>11</v>
      </c>
      <c r="L42" s="331">
        <f>'4～5面'!Y39</f>
        <v>14</v>
      </c>
      <c r="M42" s="331">
        <f>'4～5面'!Z39</f>
        <v>6</v>
      </c>
      <c r="N42" s="335">
        <f>'4～5面'!E39</f>
        <v>-16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32"/>
    </row>
    <row r="43" spans="3:25" ht="15" customHeight="1">
      <c r="C43" s="333" t="s">
        <v>281</v>
      </c>
      <c r="D43" s="334">
        <f>'6面'!B39</f>
        <v>872</v>
      </c>
      <c r="E43" s="344">
        <f>'4～5面'!B40</f>
        <v>2861</v>
      </c>
      <c r="F43" s="333">
        <f>'4～5面'!C40</f>
        <v>1374</v>
      </c>
      <c r="G43" s="333">
        <f>'4～5面'!D40</f>
        <v>1487</v>
      </c>
      <c r="H43" s="333">
        <f>'4～5面'!H40</f>
        <v>1</v>
      </c>
      <c r="I43" s="333">
        <f>'4～5面'!K40</f>
        <v>3</v>
      </c>
      <c r="J43" s="333">
        <f>'4～5面'!T40</f>
        <v>1</v>
      </c>
      <c r="K43" s="333">
        <f>'4～5面'!U40</f>
        <v>0</v>
      </c>
      <c r="L43" s="333">
        <f>'4～5面'!Y40</f>
        <v>3</v>
      </c>
      <c r="M43" s="333">
        <f>'4～5面'!Z40</f>
        <v>0</v>
      </c>
      <c r="N43" s="337">
        <f>'4～5面'!E40</f>
        <v>-4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345"/>
    </row>
    <row r="44" spans="1:25" ht="15" customHeight="1">
      <c r="A44" s="6"/>
      <c r="B44" s="6"/>
      <c r="C44" s="346"/>
      <c r="D44" s="346"/>
      <c r="E44" s="346"/>
      <c r="F44" s="346"/>
      <c r="G44" s="346"/>
      <c r="H44" s="346"/>
      <c r="I44" s="346"/>
      <c r="J44" s="346"/>
      <c r="K44" s="346"/>
      <c r="L44" s="347"/>
      <c r="M44" s="348"/>
      <c r="N44" s="348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345"/>
    </row>
    <row r="45" spans="2:25" ht="15" customHeight="1">
      <c r="B45" s="286"/>
      <c r="C45" s="349" t="s">
        <v>441</v>
      </c>
      <c r="D45" s="348"/>
      <c r="E45" s="348"/>
      <c r="F45" s="348"/>
      <c r="G45" s="348"/>
      <c r="H45" s="348"/>
      <c r="I45" s="348"/>
      <c r="J45" s="348"/>
      <c r="K45" s="348"/>
      <c r="L45" s="350"/>
      <c r="M45" s="348"/>
      <c r="N45" s="348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345"/>
    </row>
    <row r="46" spans="2:25" ht="15" customHeight="1">
      <c r="B46" s="286"/>
      <c r="C46" s="348" t="s">
        <v>282</v>
      </c>
      <c r="D46" s="348"/>
      <c r="E46" s="348"/>
      <c r="F46" s="348"/>
      <c r="G46" s="348"/>
      <c r="H46" s="348"/>
      <c r="I46" s="348"/>
      <c r="J46" s="348"/>
      <c r="K46" s="348"/>
      <c r="L46" s="350"/>
      <c r="M46" s="348"/>
      <c r="N46" s="348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345"/>
    </row>
    <row r="47" spans="1:26" ht="13.5" customHeight="1">
      <c r="A47" s="286"/>
      <c r="B47" s="286"/>
      <c r="C47" s="348"/>
      <c r="D47" s="348"/>
      <c r="E47" s="348"/>
      <c r="F47" s="348"/>
      <c r="G47" s="348"/>
      <c r="H47" s="348"/>
      <c r="I47" s="348"/>
      <c r="J47" s="348"/>
      <c r="K47" s="348"/>
      <c r="L47" s="350"/>
      <c r="M47" s="348"/>
      <c r="N47" s="348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345"/>
      <c r="Z47" s="130"/>
    </row>
    <row r="48" spans="1:25" ht="13.5" customHeight="1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345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345"/>
    </row>
    <row r="49" spans="1:25" ht="13.5" customHeight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345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345"/>
    </row>
    <row r="50" spans="1:25" ht="12" customHeight="1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345"/>
      <c r="M50" s="286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2"/>
    </row>
    <row r="51" spans="1:25" ht="12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345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345"/>
    </row>
    <row r="52" spans="1:25" ht="12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345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345"/>
    </row>
    <row r="53" spans="1:25" ht="12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345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345"/>
    </row>
    <row r="54" spans="2:25" ht="12" customHeight="1"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345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345"/>
    </row>
    <row r="55" spans="1:25" ht="12" customHeigh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345"/>
      <c r="M55" s="286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2"/>
    </row>
    <row r="56" spans="1:25" ht="12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345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345"/>
    </row>
    <row r="57" spans="1:25" ht="12" customHeight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345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345"/>
    </row>
    <row r="58" spans="1:25" ht="12" customHeight="1">
      <c r="A58" s="286" t="s">
        <v>283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345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345"/>
    </row>
    <row r="59" spans="1:25" ht="12" customHeight="1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345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345"/>
    </row>
    <row r="60" spans="1:25" ht="12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345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345"/>
    </row>
    <row r="61" spans="1:25" s="307" customFormat="1" ht="12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2"/>
      <c r="M61" s="351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345"/>
    </row>
    <row r="62" spans="1:25" ht="12" customHeight="1">
      <c r="A62" s="286" t="s">
        <v>284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345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345"/>
    </row>
    <row r="63" spans="1:25" ht="12" customHeight="1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345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345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2" sqref="G2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24"/>
      <c r="B1" s="428" t="s">
        <v>394</v>
      </c>
      <c r="C1" s="452" t="s">
        <v>422</v>
      </c>
      <c r="D1" s="429" t="s">
        <v>435</v>
      </c>
      <c r="E1" s="429" t="s">
        <v>436</v>
      </c>
      <c r="F1" s="429" t="s">
        <v>372</v>
      </c>
      <c r="G1" s="429" t="s">
        <v>396</v>
      </c>
      <c r="H1" s="429" t="s">
        <v>395</v>
      </c>
      <c r="I1" s="430" t="s">
        <v>397</v>
      </c>
    </row>
    <row r="2" spans="1:9" ht="13.5">
      <c r="A2" s="425" t="s">
        <v>41</v>
      </c>
      <c r="B2" s="431">
        <f>F2/1000</f>
        <v>1097.483</v>
      </c>
      <c r="C2" s="432">
        <f>G2/1000</f>
        <v>1085.997</v>
      </c>
      <c r="D2" s="432">
        <f>H2/1000</f>
        <v>397.453</v>
      </c>
      <c r="E2" s="432">
        <f>I2/1000</f>
        <v>390.136</v>
      </c>
      <c r="F2" s="432">
        <v>1097483</v>
      </c>
      <c r="G2" s="446">
        <v>1085997</v>
      </c>
      <c r="H2" s="432">
        <v>397453</v>
      </c>
      <c r="I2" s="449">
        <v>390136</v>
      </c>
    </row>
    <row r="3" spans="1:9" ht="13.5">
      <c r="A3" s="426" t="s">
        <v>42</v>
      </c>
      <c r="B3" s="434">
        <f>F3/1000</f>
        <v>1097.021</v>
      </c>
      <c r="C3" s="435">
        <f aca="true" t="shared" si="0" ref="C3:C13">G3/1000</f>
        <v>1085.371</v>
      </c>
      <c r="D3" s="435">
        <f>H3/1000</f>
        <v>397.65</v>
      </c>
      <c r="E3" s="435">
        <f aca="true" t="shared" si="1" ref="E3:E12">I3/1000</f>
        <v>390.235</v>
      </c>
      <c r="F3" s="435">
        <v>1097021</v>
      </c>
      <c r="G3" s="447">
        <v>1085371</v>
      </c>
      <c r="H3" s="435">
        <v>397650</v>
      </c>
      <c r="I3" s="450">
        <v>390235</v>
      </c>
    </row>
    <row r="4" spans="1:9" ht="13.5">
      <c r="A4" s="426" t="s">
        <v>43</v>
      </c>
      <c r="B4" s="434">
        <f aca="true" t="shared" si="2" ref="B4:D5">F4/1000</f>
        <v>1096.462</v>
      </c>
      <c r="C4" s="435">
        <f t="shared" si="0"/>
        <v>1084.534</v>
      </c>
      <c r="D4" s="435">
        <f t="shared" si="2"/>
        <v>397.646</v>
      </c>
      <c r="E4" s="435">
        <f t="shared" si="1"/>
        <v>390.204</v>
      </c>
      <c r="F4" s="435">
        <v>1096462</v>
      </c>
      <c r="G4" s="447">
        <v>1084534</v>
      </c>
      <c r="H4" s="435">
        <v>397646</v>
      </c>
      <c r="I4" s="450">
        <v>390204</v>
      </c>
    </row>
    <row r="5" spans="1:9" ht="13.5">
      <c r="A5" s="426" t="s">
        <v>24</v>
      </c>
      <c r="B5" s="434">
        <f t="shared" si="2"/>
        <v>1095.676</v>
      </c>
      <c r="C5" s="435">
        <f t="shared" si="0"/>
        <v>1083.761</v>
      </c>
      <c r="D5" s="435">
        <f t="shared" si="2"/>
        <v>397.581</v>
      </c>
      <c r="E5" s="435">
        <f t="shared" si="1"/>
        <v>390.155</v>
      </c>
      <c r="F5" s="435">
        <v>1095676</v>
      </c>
      <c r="G5" s="447">
        <v>1083761</v>
      </c>
      <c r="H5" s="435">
        <v>397581</v>
      </c>
      <c r="I5" s="450">
        <v>390155</v>
      </c>
    </row>
    <row r="6" spans="1:9" ht="13.5">
      <c r="A6" s="426" t="s">
        <v>25</v>
      </c>
      <c r="B6" s="434">
        <f aca="true" t="shared" si="3" ref="B6:B13">F6/1000</f>
        <v>1094.777</v>
      </c>
      <c r="C6" s="435">
        <f t="shared" si="0"/>
        <v>0</v>
      </c>
      <c r="D6" s="435">
        <f aca="true" t="shared" si="4" ref="D6:D13">H6/1000</f>
        <v>397.52</v>
      </c>
      <c r="E6" s="435"/>
      <c r="F6" s="435">
        <v>1094777</v>
      </c>
      <c r="G6" s="447"/>
      <c r="H6" s="435">
        <v>397520</v>
      </c>
      <c r="I6" s="450"/>
    </row>
    <row r="7" spans="1:9" ht="13.5">
      <c r="A7" s="426" t="s">
        <v>26</v>
      </c>
      <c r="B7" s="434">
        <f t="shared" si="3"/>
        <v>1093.885</v>
      </c>
      <c r="C7" s="435">
        <f>G7/1000</f>
        <v>0</v>
      </c>
      <c r="D7" s="435">
        <f>H7/1000</f>
        <v>397.417</v>
      </c>
      <c r="E7" s="435">
        <f t="shared" si="1"/>
        <v>0</v>
      </c>
      <c r="F7" s="435">
        <v>1093885</v>
      </c>
      <c r="G7" s="447"/>
      <c r="H7" s="435">
        <v>397417</v>
      </c>
      <c r="I7" s="450"/>
    </row>
    <row r="8" spans="1:9" ht="13.5">
      <c r="A8" s="426" t="s">
        <v>27</v>
      </c>
      <c r="B8" s="434">
        <f t="shared" si="3"/>
        <v>1089.715</v>
      </c>
      <c r="C8" s="435">
        <f>G8/1000</f>
        <v>0</v>
      </c>
      <c r="D8" s="435">
        <f t="shared" si="4"/>
        <v>396.972</v>
      </c>
      <c r="E8" s="435">
        <f t="shared" si="1"/>
        <v>0</v>
      </c>
      <c r="F8" s="435">
        <v>1089715</v>
      </c>
      <c r="G8" s="447"/>
      <c r="H8" s="435">
        <v>396972</v>
      </c>
      <c r="I8" s="450"/>
    </row>
    <row r="9" spans="1:9" ht="13.5">
      <c r="A9" s="426" t="s">
        <v>28</v>
      </c>
      <c r="B9" s="434">
        <f t="shared" si="3"/>
        <v>1089.459</v>
      </c>
      <c r="C9" s="435">
        <f t="shared" si="0"/>
        <v>0</v>
      </c>
      <c r="D9" s="435">
        <f t="shared" si="4"/>
        <v>398.319</v>
      </c>
      <c r="E9" s="435">
        <f t="shared" si="1"/>
        <v>0</v>
      </c>
      <c r="F9" s="435">
        <v>1089459</v>
      </c>
      <c r="G9" s="447"/>
      <c r="H9" s="435">
        <v>398319</v>
      </c>
      <c r="I9" s="450"/>
    </row>
    <row r="10" spans="1:9" ht="13.5">
      <c r="A10" s="426" t="s">
        <v>29</v>
      </c>
      <c r="B10" s="434">
        <f t="shared" si="3"/>
        <v>1088.796</v>
      </c>
      <c r="C10" s="435">
        <f t="shared" si="0"/>
        <v>0</v>
      </c>
      <c r="D10" s="435">
        <f t="shared" si="4"/>
        <v>398.41</v>
      </c>
      <c r="E10" s="435">
        <f t="shared" si="1"/>
        <v>0</v>
      </c>
      <c r="F10" s="435">
        <v>1088796</v>
      </c>
      <c r="G10" s="447"/>
      <c r="H10" s="435">
        <v>398410</v>
      </c>
      <c r="I10" s="450"/>
    </row>
    <row r="11" spans="1:9" ht="13.5">
      <c r="A11" s="426" t="s">
        <v>30</v>
      </c>
      <c r="B11" s="434">
        <f t="shared" si="3"/>
        <v>1088.284</v>
      </c>
      <c r="C11" s="435">
        <f t="shared" si="0"/>
        <v>0</v>
      </c>
      <c r="D11" s="435">
        <f t="shared" si="4"/>
        <v>398.477</v>
      </c>
      <c r="E11" s="435">
        <f t="shared" si="1"/>
        <v>0</v>
      </c>
      <c r="F11" s="435">
        <v>1088284</v>
      </c>
      <c r="G11" s="447"/>
      <c r="H11" s="435">
        <v>398477</v>
      </c>
      <c r="I11" s="450"/>
    </row>
    <row r="12" spans="1:9" ht="13.5">
      <c r="A12" s="426" t="s">
        <v>31</v>
      </c>
      <c r="B12" s="434">
        <f t="shared" si="3"/>
        <v>1087.834</v>
      </c>
      <c r="C12" s="435">
        <f t="shared" si="0"/>
        <v>0</v>
      </c>
      <c r="D12" s="435">
        <f t="shared" si="4"/>
        <v>398.565</v>
      </c>
      <c r="E12" s="435">
        <f t="shared" si="1"/>
        <v>0</v>
      </c>
      <c r="F12" s="435">
        <v>1087834</v>
      </c>
      <c r="G12" s="447"/>
      <c r="H12" s="435">
        <v>398565</v>
      </c>
      <c r="I12" s="450"/>
    </row>
    <row r="13" spans="1:9" ht="13.5">
      <c r="A13" s="427" t="s">
        <v>32</v>
      </c>
      <c r="B13" s="437">
        <f t="shared" si="3"/>
        <v>1087.208</v>
      </c>
      <c r="C13" s="438">
        <f t="shared" si="0"/>
        <v>0</v>
      </c>
      <c r="D13" s="438">
        <f t="shared" si="4"/>
        <v>398.629</v>
      </c>
      <c r="E13" s="438"/>
      <c r="F13" s="438">
        <v>1087208</v>
      </c>
      <c r="G13" s="448"/>
      <c r="H13" s="438">
        <v>398629</v>
      </c>
      <c r="I13" s="451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2014-11-13T06:00:13Z</cp:lastPrinted>
  <dcterms:created xsi:type="dcterms:W3CDTF">1999-11-22T06:59:10Z</dcterms:created>
  <dcterms:modified xsi:type="dcterms:W3CDTF">2014-11-14T01:53:16Z</dcterms:modified>
  <cp:category/>
  <cp:version/>
  <cp:contentType/>
  <cp:contentStatus/>
</cp:coreProperties>
</file>