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動態推移ｸﾞﾗﾌ" sheetId="10" state="hidden" r:id="rId10"/>
    <sheet name="人口動態ランキング" sheetId="11" state="hidden" r:id="rId11"/>
    <sheet name="4～5面 ランキング用" sheetId="12" state="hidden" r:id="rId12"/>
  </sheets>
  <definedNames>
    <definedName name="_xlnm._FilterDatabase" localSheetId="11" hidden="1">'4～5面 ランキング用'!$A$6:$IV$34</definedName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11">'4～5面 ランキング用'!#REF!</definedName>
    <definedName name="_xlnm.Print_Area" localSheetId="5">'7面'!$A$1:$O$56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<sst xmlns="http://schemas.openxmlformats.org/spreadsheetml/2006/main" count="967" uniqueCount="431">
  <si>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</si>
  <si>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</si>
  <si>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</si>
  <si>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</si>
  <si>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</si>
  <si>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</si>
  <si>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</si>
  <si>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</si>
  <si>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</si>
  <si>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</si>
  <si>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</si>
  <si>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</si>
  <si>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</si>
  <si>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</si>
  <si>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</si>
  <si>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</si>
  <si>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</si>
  <si>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</si>
  <si>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</si>
  <si>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</si>
  <si>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</si>
  <si>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</si>
  <si>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</si>
  <si>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</si>
  <si>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</si>
  <si>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</si>
  <si>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</si>
  <si>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</si>
  <si>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</si>
  <si>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</si>
  <si>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</si>
  <si>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</si>
  <si>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</si>
  <si>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</si>
  <si>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</si>
  <si>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</si>
  <si>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</si>
  <si>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</si>
  <si>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</si>
  <si>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</si>
  <si>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</si>
  <si>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</si>
  <si>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</si>
  <si>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</si>
  <si>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</si>
  <si>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</si>
  <si>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</si>
  <si>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</si>
  <si>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</si>
  <si>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</si>
  <si>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</si>
  <si>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</si>
  <si>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</si>
  <si>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</si>
  <si>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</si>
  <si>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</si>
  <si>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</si>
  <si>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</si>
  <si>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</si>
  <si>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</si>
  <si>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</si>
  <si>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</si>
  <si>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</si>
  <si>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</si>
  <si>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</si>
  <si>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</si>
  <si>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</si>
  <si>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</si>
  <si>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</si>
  <si>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</si>
  <si>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</si>
  <si>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</si>
  <si>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</si>
  <si>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</si>
  <si>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</si>
  <si>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</si>
  <si>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</si>
  <si>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</si>
  <si>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</si>
  <si>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</si>
  <si>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</si>
  <si>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</si>
  <si>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</si>
  <si>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</si>
  <si>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</si>
  <si>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</si>
  <si>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</si>
  <si>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</si>
  <si>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</si>
  <si>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</si>
  <si>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</si>
  <si>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</si>
  <si>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</si>
  <si>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</si>
  <si>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</si>
  <si>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</si>
  <si>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</si>
  <si>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</si>
  <si>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</si>
  <si>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</si>
  <si>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</si>
  <si>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</si>
  <si>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</si>
  <si>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</si>
  <si>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</si>
  <si>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</si>
  <si>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</si>
  <si>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</si>
  <si>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</si>
  <si>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</si>
  <si>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</si>
  <si>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</si>
  <si>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</si>
  <si>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</si>
  <si>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</si>
  <si>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</si>
  <si>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</si>
  <si>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</si>
  <si>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</si>
  <si>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</si>
  <si>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</si>
  <si>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</si>
  <si>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</si>
  <si>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</si>
  <si>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</si>
  <si>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</si>
  <si>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</si>
  <si>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</si>
  <si>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</si>
  <si>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</si>
  <si>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</si>
  <si>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</si>
  <si>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</si>
  <si>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</si>
  <si>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</si>
  <si>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</si>
  <si>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</si>
  <si>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</si>
  <si>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</si>
  <si>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</si>
  <si>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</si>
  <si>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</si>
  <si>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山  本  郡 </t>
  </si>
  <si>
    <t>総    数</t>
  </si>
  <si>
    <t>　男　</t>
  </si>
  <si>
    <t>　女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</si>
  <si>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</si>
  <si>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</si>
  <si>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</si>
  <si>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</si>
  <si>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</si>
  <si>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</si>
  <si>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</si>
  <si>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</si>
  <si>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</si>
  <si>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</si>
  <si>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</si>
  <si>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</si>
  <si>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</si>
  <si>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</si>
  <si>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</si>
  <si>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</si>
  <si>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</si>
  <si>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</si>
  <si>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</si>
  <si>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</si>
  <si>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</si>
  <si>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</si>
  <si>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</si>
  <si>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</si>
  <si>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</si>
  <si>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</si>
  <si>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</si>
  <si>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</si>
  <si>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</si>
  <si>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</si>
  <si>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</si>
  <si>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</si>
  <si>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</si>
  <si>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</si>
  <si>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</si>
  <si>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</si>
  <si>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</si>
  <si>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</si>
  <si>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</si>
  <si>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</si>
  <si>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</si>
  <si>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</si>
  <si>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</si>
  <si>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</si>
  <si>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</si>
  <si>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</si>
  <si>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</si>
  <si>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</si>
  <si>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</si>
  <si>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</si>
  <si>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</si>
  <si>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</si>
  <si>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</si>
  <si>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</si>
  <si>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</si>
  <si>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</si>
  <si>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</si>
  <si>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</si>
  <si>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</si>
  <si>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</si>
  <si>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</si>
  <si>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</si>
  <si>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</si>
  <si>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</si>
  <si>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</si>
  <si>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</si>
  <si>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</si>
  <si>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</si>
  <si>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</si>
  <si>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</si>
  <si>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</si>
  <si>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</si>
  <si>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</si>
  <si>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</si>
  <si>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</si>
  <si>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</si>
  <si>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</si>
  <si>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</si>
  <si>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</si>
  <si>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</si>
  <si>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</si>
  <si>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</si>
  <si>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</si>
  <si>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</si>
  <si>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</si>
  <si>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</si>
  <si>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</si>
  <si>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</si>
  <si>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</si>
  <si>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</si>
  <si>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</si>
  <si>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</si>
  <si>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</si>
  <si>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</si>
  <si>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</si>
  <si>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</si>
  <si>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</si>
  <si>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</si>
  <si>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</si>
  <si>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</si>
  <si>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</si>
  <si>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</si>
  <si>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</si>
  <si>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</si>
  <si>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</si>
  <si>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</si>
  <si>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</si>
  <si>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</si>
  <si>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</si>
  <si>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</si>
  <si>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</si>
  <si>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</si>
  <si>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</si>
  <si>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</si>
  <si>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</si>
  <si>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</si>
  <si>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</si>
  <si>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</si>
  <si>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</si>
  <si>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</si>
  <si>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</si>
  <si>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</si>
  <si>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</si>
  <si>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</si>
  <si>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</si>
  <si>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</si>
  <si>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</si>
  <si>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</si>
  <si>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</si>
  <si>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</si>
  <si>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</si>
  <si>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</si>
  <si>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</si>
  <si>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</si>
  <si>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</si>
  <si>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</si>
  <si>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</si>
  <si>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</si>
  <si>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</si>
  <si>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</si>
  <si>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</si>
  <si>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</si>
  <si>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</si>
  <si>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</si>
  <si>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</si>
  <si>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</si>
  <si>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</si>
  <si>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</si>
  <si>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</si>
  <si>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</si>
  <si>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</si>
  <si>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</si>
  <si>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</si>
  <si>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</si>
  <si>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</si>
  <si>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</si>
  <si>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</si>
  <si>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</si>
  <si>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</si>
  <si>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</si>
  <si>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</si>
  <si>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</si>
  <si>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</si>
  <si>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</si>
  <si>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</si>
  <si>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</si>
  <si>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</si>
  <si>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</si>
  <si>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</si>
  <si>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</si>
  <si>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</si>
  <si>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</si>
  <si>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</si>
  <si>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</si>
  <si>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</si>
  <si>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</si>
  <si>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</si>
  <si>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</si>
  <si>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</si>
  <si>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</si>
  <si>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</si>
  <si>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</si>
  <si>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H21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</si>
  <si>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</si>
  <si>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</si>
  <si>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</si>
  <si>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</si>
  <si>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</si>
  <si>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</si>
  <si>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</si>
  <si>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</si>
  <si>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</si>
  <si>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7.1</t>
  </si>
  <si>
    <t>７月</t>
  </si>
  <si>
    <t>8.1</t>
  </si>
  <si>
    <t>８月</t>
  </si>
  <si>
    <t>秋田市</t>
  </si>
  <si>
    <t>9.1</t>
  </si>
  <si>
    <t>９月</t>
  </si>
  <si>
    <t>20/10～21/9</t>
  </si>
  <si>
    <t>H22</t>
  </si>
  <si>
    <t>H21(世帯)</t>
  </si>
  <si>
    <t>H22(世帯)</t>
  </si>
  <si>
    <t>H20.10.1</t>
  </si>
  <si>
    <t>H19.10 ～ H20.9</t>
  </si>
  <si>
    <t>H20.10 ～ H21.9</t>
  </si>
  <si>
    <t>人口増減</t>
  </si>
  <si>
    <t xml:space="preserve"> 《電子ﾒｰﾙ》toukeika@pref.akita.lg.jp</t>
  </si>
  <si>
    <t>10月</t>
  </si>
  <si>
    <t>20/10～21/9</t>
  </si>
  <si>
    <t>10.1</t>
  </si>
  <si>
    <t>横手市</t>
  </si>
  <si>
    <t>11月</t>
  </si>
  <si>
    <t>11.1</t>
  </si>
  <si>
    <t>１１月</t>
  </si>
  <si>
    <t>12月</t>
  </si>
  <si>
    <t>12.1</t>
  </si>
  <si>
    <t>１２月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</si>
  <si>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</si>
  <si>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</si>
  <si>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</si>
  <si>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</si>
  <si>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</si>
  <si>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</si>
  <si>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</si>
  <si>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</si>
  <si>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</si>
  <si>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湯沢市</t>
  </si>
  <si>
    <t>前月までの人口</t>
  </si>
  <si>
    <t>男</t>
  </si>
  <si>
    <t>女</t>
  </si>
  <si>
    <t>3.1</t>
  </si>
  <si>
    <t>Ｈ２２．　１月</t>
  </si>
  <si>
    <t>３月</t>
  </si>
  <si>
    <t>　秋田県企画振興部　調査統計課　生活統計班</t>
  </si>
  <si>
    <t>由利本荘市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</si>
  <si>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</si>
  <si>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</si>
  <si>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</si>
  <si>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</si>
  <si>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</si>
  <si>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</si>
  <si>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No</t>
  </si>
  <si>
    <t>4.1</t>
  </si>
  <si>
    <t>Ｈ２１．　５月</t>
  </si>
  <si>
    <t>４月</t>
  </si>
  <si>
    <t>大潟村</t>
  </si>
  <si>
    <t>男鹿市</t>
  </si>
  <si>
    <t>東成瀬村</t>
  </si>
  <si>
    <t>大仙市</t>
  </si>
  <si>
    <t>７．平成２２年５月の人口動態状況</t>
  </si>
  <si>
    <t>東成瀬村</t>
  </si>
  <si>
    <t>湯沢市、由利本荘市、大仙市等</t>
  </si>
  <si>
    <t>平成 ２２年 ６ 月 １ 日 現在</t>
  </si>
  <si>
    <t xml:space="preserve">  （平成２２年６月２３日公表）</t>
  </si>
  <si>
    <r>
      <t>　 １．　</t>
    </r>
    <r>
      <rPr>
        <b/>
        <sz val="14"/>
        <rFont val="ＭＳ Ｐゴシック"/>
        <family val="3"/>
      </rPr>
      <t>平成22年6月1日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1,088,796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511,147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577.649</t>
    </r>
    <r>
      <rPr>
        <sz val="12"/>
        <rFont val="ＭＳ Ｐゴシック"/>
        <family val="3"/>
      </rPr>
      <t>人）</t>
    </r>
  </si>
  <si>
    <t>5.1</t>
  </si>
  <si>
    <t>H21.10.1</t>
  </si>
  <si>
    <t>6.1</t>
  </si>
  <si>
    <t>Ｈ２１．　６月</t>
  </si>
  <si>
    <t>５月</t>
  </si>
  <si>
    <t>　　　で、前月に比べ  663人（0.06%）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</si>
  <si>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668人の 減少（出生者　529人　　死亡者　</t>
    </r>
    <r>
      <rPr>
        <sz val="11"/>
        <rFont val="ＭＳ Ｐゴシック"/>
        <family val="3"/>
      </rPr>
      <t>1,197</t>
    </r>
    <r>
      <rPr>
        <sz val="11"/>
        <rFont val="ＭＳ Ｐゴシック"/>
        <family val="3"/>
      </rPr>
      <t>人）</t>
    </r>
  </si>
  <si>
    <t>　 ２．　この１年間では、10,555人(0.96%)の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</si>
  <si>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974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6,933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13,907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</si>
  <si>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3,581</t>
    </r>
    <r>
      <rPr>
        <sz val="11"/>
        <rFont val="ＭＳ Ｐゴシック"/>
        <family val="3"/>
      </rPr>
      <t>人の減少（県内への転入者　</t>
    </r>
    <r>
      <rPr>
        <sz val="11"/>
        <rFont val="ＭＳ Ｐゴシック"/>
        <family val="3"/>
      </rPr>
      <t>14,792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18,373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</si>
  <si>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398,410</t>
    </r>
    <r>
      <rPr>
        <sz val="12"/>
        <rFont val="ＭＳ Ｐゴシック"/>
        <family val="3"/>
      </rPr>
      <t>世帯で、前月に比べ 91世帯 増加した。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</si>
  <si>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   5</t>
    </r>
    <r>
      <rPr>
        <sz val="11"/>
        <rFont val="ＭＳ Ｐゴシック"/>
        <family val="3"/>
      </rPr>
      <t>人の 増加（県内への転入者</t>
    </r>
    <r>
      <rPr>
        <sz val="11"/>
        <rFont val="ＭＳ Ｐゴシック"/>
        <family val="3"/>
      </rPr>
      <t xml:space="preserve">  852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847</t>
    </r>
    <r>
      <rPr>
        <sz val="11"/>
        <rFont val="ＭＳ Ｐゴシック"/>
        <family val="3"/>
      </rPr>
      <t>人）</t>
    </r>
  </si>
  <si>
    <t>H22人口(H21.10～H22.6)</t>
  </si>
  <si>
    <t>人口増減</t>
  </si>
  <si>
    <t xml:space="preserve">＝自然増減 </t>
  </si>
  <si>
    <t xml:space="preserve">＋社会増減 </t>
  </si>
  <si>
    <t>７．　平成２２年５月の人口動態状況</t>
  </si>
  <si>
    <t>北秋田市</t>
  </si>
  <si>
    <t>三種町</t>
  </si>
  <si>
    <t>八峰町</t>
  </si>
  <si>
    <t>大館市</t>
  </si>
  <si>
    <t>小坂町</t>
  </si>
  <si>
    <t>潟上市</t>
  </si>
  <si>
    <t>八郎潟町</t>
  </si>
  <si>
    <t>五城目町</t>
  </si>
  <si>
    <t>..</t>
  </si>
  <si>
    <t>21/10～22/5</t>
  </si>
  <si>
    <t>21/10～22/5</t>
  </si>
  <si>
    <t>H21. 6.1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</si>
</sst>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$-411]ge\.m\.d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sz val="9"/>
      <name val="MS UI Gothic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38" fontId="27" fillId="0" borderId="36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7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8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8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>
      <alignment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7" xfId="21" applyNumberFormat="1" applyFont="1" applyBorder="1" applyAlignment="1" applyProtection="1">
      <alignment/>
      <protection/>
    </xf>
    <xf numFmtId="37" fontId="34" fillId="0" borderId="9" xfId="21" applyNumberFormat="1" applyFont="1" applyBorder="1">
      <alignment/>
      <protection/>
    </xf>
    <xf numFmtId="37" fontId="35" fillId="0" borderId="8" xfId="21" applyNumberFormat="1" applyFont="1" applyBorder="1" applyProtection="1">
      <alignment/>
      <protection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0" xfId="21" applyNumberFormat="1" applyFont="1" applyFill="1" applyBorder="1" applyAlignment="1" applyProtection="1">
      <alignment horizontal="center"/>
      <protection/>
    </xf>
    <xf numFmtId="37" fontId="36" fillId="2" borderId="40" xfId="21" applyNumberFormat="1" applyFont="1" applyFill="1" applyBorder="1" applyProtection="1">
      <alignment/>
      <protection/>
    </xf>
    <xf numFmtId="37" fontId="40" fillId="2" borderId="40" xfId="21" applyNumberFormat="1" applyFont="1" applyFill="1" applyBorder="1" applyProtection="1">
      <alignment/>
      <protection/>
    </xf>
    <xf numFmtId="37" fontId="36" fillId="0" borderId="41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2" xfId="22" applyFont="1" applyFill="1" applyBorder="1" applyAlignment="1" applyProtection="1">
      <alignment horizontal="distributed"/>
      <protection/>
    </xf>
    <xf numFmtId="37" fontId="34" fillId="2" borderId="42" xfId="22" applyNumberFormat="1" applyFont="1" applyFill="1" applyBorder="1" applyProtection="1">
      <alignment/>
      <protection/>
    </xf>
    <xf numFmtId="37" fontId="42" fillId="2" borderId="42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8" xfId="22" applyFont="1" applyBorder="1" applyAlignment="1" applyProtection="1">
      <alignment horizontal="distributed"/>
      <protection/>
    </xf>
    <xf numFmtId="37" fontId="34" fillId="0" borderId="38" xfId="22" applyNumberFormat="1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2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17" applyFont="1" applyBorder="1" applyAlignment="1">
      <alignment/>
    </xf>
    <xf numFmtId="38" fontId="4" fillId="0" borderId="45" xfId="17" applyFont="1" applyBorder="1" applyAlignment="1">
      <alignment/>
    </xf>
    <xf numFmtId="38" fontId="4" fillId="0" borderId="47" xfId="17" applyFont="1" applyBorder="1" applyAlignment="1">
      <alignment/>
    </xf>
    <xf numFmtId="38" fontId="4" fillId="0" borderId="47" xfId="17" applyNumberFormat="1" applyFont="1" applyBorder="1" applyAlignment="1">
      <alignment/>
    </xf>
    <xf numFmtId="183" fontId="4" fillId="0" borderId="47" xfId="17" applyNumberFormat="1" applyFont="1" applyBorder="1" applyAlignment="1">
      <alignment/>
    </xf>
    <xf numFmtId="38" fontId="4" fillId="0" borderId="48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49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4" fillId="0" borderId="47" xfId="0" applyNumberFormat="1" applyFont="1" applyBorder="1" applyAlignment="1">
      <alignment horizontal="right"/>
    </xf>
    <xf numFmtId="38" fontId="4" fillId="0" borderId="45" xfId="17" applyFont="1" applyFill="1" applyBorder="1" applyAlignment="1">
      <alignment horizontal="right"/>
    </xf>
    <xf numFmtId="38" fontId="4" fillId="0" borderId="48" xfId="17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17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17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0" xfId="17" applyFont="1" applyBorder="1" applyAlignment="1">
      <alignment/>
    </xf>
    <xf numFmtId="38" fontId="14" fillId="0" borderId="40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0" fontId="27" fillId="0" borderId="51" xfId="0" applyFont="1" applyBorder="1" applyAlignment="1">
      <alignment/>
    </xf>
    <xf numFmtId="38" fontId="4" fillId="2" borderId="15" xfId="17" applyNumberFormat="1" applyFont="1" applyFill="1" applyBorder="1" applyAlignment="1">
      <alignment/>
    </xf>
    <xf numFmtId="37" fontId="34" fillId="2" borderId="8" xfId="22" applyNumberFormat="1" applyFont="1" applyFill="1" applyBorder="1" applyProtection="1">
      <alignment/>
      <protection/>
    </xf>
    <xf numFmtId="37" fontId="42" fillId="2" borderId="25" xfId="22" applyNumberFormat="1" applyFont="1" applyFill="1" applyBorder="1" applyProtection="1">
      <alignment/>
      <protection/>
    </xf>
    <xf numFmtId="0" fontId="33" fillId="0" borderId="38" xfId="22" applyFont="1" applyBorder="1" applyProtection="1">
      <alignment/>
      <protection locked="0"/>
    </xf>
    <xf numFmtId="37" fontId="42" fillId="0" borderId="38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/>
    </xf>
    <xf numFmtId="0" fontId="33" fillId="0" borderId="34" xfId="22" applyFont="1" applyBorder="1" applyProtection="1">
      <alignment/>
      <protection/>
    </xf>
    <xf numFmtId="37" fontId="33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4" fillId="0" borderId="0" xfId="21" applyNumberFormat="1" applyFont="1" applyAlignment="1" applyProtection="1">
      <alignment horizontal="centerContinuous"/>
      <protection/>
    </xf>
    <xf numFmtId="37" fontId="34" fillId="0" borderId="4" xfId="21" applyNumberFormat="1" applyFont="1" applyBorder="1" applyAlignment="1" applyProtection="1">
      <alignment horizontal="centerContinuous"/>
      <protection/>
    </xf>
    <xf numFmtId="37" fontId="34" fillId="0" borderId="4" xfId="21" applyNumberFormat="1" applyFont="1" applyBorder="1" applyProtection="1">
      <alignment/>
      <protection/>
    </xf>
    <xf numFmtId="37" fontId="34" fillId="0" borderId="5" xfId="21" applyNumberFormat="1" applyFont="1" applyBorder="1" applyAlignment="1" applyProtection="1">
      <alignment horizontal="centerContinuous"/>
      <protection/>
    </xf>
    <xf numFmtId="37" fontId="34" fillId="0" borderId="14" xfId="21" applyNumberFormat="1" applyFont="1" applyBorder="1" applyAlignment="1" applyProtection="1">
      <alignment horizontal="centerContinuous"/>
      <protection/>
    </xf>
    <xf numFmtId="37" fontId="34" fillId="0" borderId="0" xfId="21" applyNumberFormat="1" applyFont="1" applyBorder="1" applyProtection="1">
      <alignment/>
      <protection/>
    </xf>
    <xf numFmtId="37" fontId="34" fillId="0" borderId="0" xfId="21" applyNumberFormat="1" applyFont="1" applyBorder="1" applyAlignment="1" applyProtection="1">
      <alignment horizontal="centerContinuous"/>
      <protection/>
    </xf>
    <xf numFmtId="37" fontId="34" fillId="0" borderId="9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/>
    </xf>
    <xf numFmtId="37" fontId="34" fillId="0" borderId="10" xfId="21" applyNumberFormat="1" applyFont="1" applyBorder="1" applyAlignment="1" applyProtection="1">
      <alignment horizontal="centerContinuous"/>
      <protection/>
    </xf>
    <xf numFmtId="37" fontId="34" fillId="0" borderId="15" xfId="21" applyNumberFormat="1" applyFont="1" applyBorder="1" applyAlignment="1" applyProtection="1">
      <alignment horizontal="centerContinuous"/>
      <protection/>
    </xf>
    <xf numFmtId="37" fontId="34" fillId="0" borderId="15" xfId="21" applyNumberFormat="1" applyFont="1" applyBorder="1" applyAlignment="1" applyProtection="1">
      <alignment horizontal="center"/>
      <protection/>
    </xf>
    <xf numFmtId="37" fontId="34" fillId="0" borderId="13" xfId="21" applyNumberFormat="1" applyFont="1" applyBorder="1" applyAlignment="1" applyProtection="1">
      <alignment horizontal="center"/>
      <protection/>
    </xf>
    <xf numFmtId="37" fontId="34" fillId="0" borderId="11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Protection="1">
      <alignment/>
      <protection/>
    </xf>
    <xf numFmtId="37" fontId="34" fillId="0" borderId="1" xfId="21" applyNumberFormat="1" applyFont="1" applyBorder="1" applyAlignment="1" applyProtection="1">
      <alignment horizontal="center"/>
      <protection locked="0"/>
    </xf>
    <xf numFmtId="37" fontId="34" fillId="0" borderId="0" xfId="21" applyNumberFormat="1" applyFont="1" applyBorder="1" applyAlignment="1" applyProtection="1">
      <alignment horizontal="center"/>
      <protection locked="0"/>
    </xf>
    <xf numFmtId="37" fontId="34" fillId="0" borderId="10" xfId="21" applyNumberFormat="1" applyFont="1" applyBorder="1" applyAlignment="1" applyProtection="1">
      <alignment horizontal="center"/>
      <protection/>
    </xf>
    <xf numFmtId="37" fontId="34" fillId="0" borderId="3" xfId="21" applyNumberFormat="1" applyFont="1" applyBorder="1" applyProtection="1">
      <alignment/>
      <protection/>
    </xf>
    <xf numFmtId="37" fontId="34" fillId="0" borderId="11" xfId="21" applyNumberFormat="1" applyFont="1" applyBorder="1" applyProtection="1">
      <alignment/>
      <protection/>
    </xf>
    <xf numFmtId="37" fontId="34" fillId="0" borderId="10" xfId="21" applyNumberFormat="1" applyFont="1" applyBorder="1" applyProtection="1">
      <alignment/>
      <protection/>
    </xf>
    <xf numFmtId="37" fontId="34" fillId="0" borderId="13" xfId="21" applyNumberFormat="1" applyFont="1" applyBorder="1" applyProtection="1">
      <alignment/>
      <protection/>
    </xf>
    <xf numFmtId="37" fontId="34" fillId="0" borderId="12" xfId="21" applyNumberFormat="1" applyFont="1" applyBorder="1" applyProtection="1">
      <alignment/>
      <protection/>
    </xf>
    <xf numFmtId="37" fontId="34" fillId="0" borderId="3" xfId="21" applyNumberFormat="1" applyFont="1" applyBorder="1" applyAlignment="1" applyProtection="1">
      <alignment horizontal="center"/>
      <protection/>
    </xf>
    <xf numFmtId="37" fontId="34" fillId="0" borderId="7" xfId="21" applyNumberFormat="1" applyFont="1" applyBorder="1" applyAlignment="1" applyProtection="1">
      <alignment horizontal="centerContinuous"/>
      <protection/>
    </xf>
    <xf numFmtId="37" fontId="34" fillId="0" borderId="1" xfId="21" applyNumberFormat="1" applyFont="1" applyBorder="1" applyAlignment="1" applyProtection="1">
      <alignment horizontal="centerContinuous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4" fillId="0" borderId="12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Protection="1">
      <alignment/>
      <protection/>
    </xf>
    <xf numFmtId="37" fontId="34" fillId="0" borderId="15" xfId="21" applyNumberFormat="1" applyFont="1" applyFill="1" applyBorder="1" applyAlignment="1">
      <alignment horizontal="center"/>
      <protection/>
    </xf>
    <xf numFmtId="37" fontId="34" fillId="0" borderId="13" xfId="21" applyNumberFormat="1" applyFont="1" applyFill="1" applyBorder="1" applyAlignment="1">
      <alignment horizontal="center"/>
      <protection/>
    </xf>
    <xf numFmtId="37" fontId="17" fillId="0" borderId="0" xfId="21" applyNumberFormat="1" applyFont="1" applyAlignment="1" applyProtection="1">
      <alignment horizontal="left"/>
      <protection/>
    </xf>
    <xf numFmtId="37" fontId="17" fillId="0" borderId="0" xfId="21" applyNumberFormat="1" applyFont="1">
      <alignment/>
      <protection/>
    </xf>
    <xf numFmtId="37" fontId="17" fillId="0" borderId="0" xfId="21" applyNumberFormat="1" applyFont="1" applyBorder="1">
      <alignment/>
      <protection/>
    </xf>
    <xf numFmtId="37" fontId="14" fillId="0" borderId="52" xfId="21" applyNumberFormat="1" applyFont="1" applyBorder="1" applyAlignment="1">
      <alignment horizontal="center" vertical="center"/>
      <protection/>
    </xf>
    <xf numFmtId="37" fontId="14" fillId="0" borderId="53" xfId="21" applyNumberFormat="1" applyFont="1" applyBorder="1" applyAlignment="1">
      <alignment horizontal="center" vertical="center"/>
      <protection/>
    </xf>
    <xf numFmtId="37" fontId="17" fillId="0" borderId="0" xfId="21" applyNumberFormat="1" applyFont="1" applyBorder="1" applyAlignment="1">
      <alignment horizontal="center" vertical="center"/>
      <protection/>
    </xf>
    <xf numFmtId="37" fontId="17" fillId="0" borderId="0" xfId="21" applyNumberFormat="1" applyFont="1" applyAlignment="1">
      <alignment horizontal="center" vertical="center"/>
      <protection/>
    </xf>
    <xf numFmtId="37" fontId="17" fillId="0" borderId="8" xfId="21" applyNumberFormat="1" applyFont="1" applyBorder="1" applyProtection="1">
      <alignment/>
      <protection/>
    </xf>
    <xf numFmtId="37" fontId="17" fillId="0" borderId="54" xfId="21" applyNumberFormat="1" applyFont="1" applyBorder="1" applyProtection="1">
      <alignment/>
      <protection/>
    </xf>
    <xf numFmtId="37" fontId="17" fillId="0" borderId="0" xfId="21" applyNumberFormat="1" applyFont="1" applyBorder="1" applyProtection="1">
      <alignment/>
      <protection/>
    </xf>
    <xf numFmtId="37" fontId="17" fillId="0" borderId="15" xfId="21" applyNumberFormat="1" applyFont="1" applyBorder="1" applyProtection="1">
      <alignment/>
      <protection/>
    </xf>
    <xf numFmtId="37" fontId="17" fillId="0" borderId="55" xfId="21" applyNumberFormat="1" applyFont="1" applyBorder="1" applyProtection="1">
      <alignment/>
      <protection/>
    </xf>
    <xf numFmtId="37" fontId="17" fillId="0" borderId="56" xfId="21" applyNumberFormat="1" applyFont="1" applyBorder="1" applyProtection="1">
      <alignment/>
      <protection/>
    </xf>
    <xf numFmtId="37" fontId="17" fillId="0" borderId="57" xfId="21" applyNumberFormat="1" applyFont="1" applyBorder="1" applyProtection="1">
      <alignment/>
      <protection/>
    </xf>
    <xf numFmtId="37" fontId="14" fillId="0" borderId="15" xfId="21" applyNumberFormat="1" applyFont="1" applyBorder="1" applyAlignment="1">
      <alignment horizontal="right"/>
      <protection/>
    </xf>
    <xf numFmtId="37" fontId="17" fillId="0" borderId="15" xfId="21" applyNumberFormat="1" applyFont="1" applyBorder="1">
      <alignment/>
      <protection/>
    </xf>
    <xf numFmtId="0" fontId="14" fillId="0" borderId="58" xfId="21" applyNumberFormat="1" applyFont="1" applyBorder="1" applyAlignment="1" applyProtection="1">
      <alignment horizontal="center" vertical="center"/>
      <protection/>
    </xf>
    <xf numFmtId="0" fontId="14" fillId="0" borderId="12" xfId="21" applyNumberFormat="1" applyFont="1" applyBorder="1" applyAlignment="1" applyProtection="1">
      <alignment horizontal="center" vertical="center"/>
      <protection/>
    </xf>
    <xf numFmtId="0" fontId="14" fillId="0" borderId="13" xfId="21" applyNumberFormat="1" applyFont="1" applyBorder="1" applyAlignment="1" applyProtection="1">
      <alignment horizontal="center" vertical="center"/>
      <protection/>
    </xf>
    <xf numFmtId="0" fontId="14" fillId="0" borderId="13" xfId="21" applyNumberFormat="1" applyFont="1" applyFill="1" applyBorder="1" applyAlignment="1" applyProtection="1">
      <alignment horizontal="center" vertical="center"/>
      <protection/>
    </xf>
    <xf numFmtId="0" fontId="14" fillId="0" borderId="59" xfId="21" applyNumberFormat="1" applyFont="1" applyBorder="1" applyAlignment="1" applyProtection="1">
      <alignment horizontal="center" vertical="center"/>
      <protection/>
    </xf>
    <xf numFmtId="37" fontId="17" fillId="0" borderId="60" xfId="21" applyNumberFormat="1" applyFont="1" applyBorder="1" applyAlignment="1">
      <alignment horizontal="center" vertical="center"/>
      <protection/>
    </xf>
    <xf numFmtId="37" fontId="17" fillId="0" borderId="61" xfId="21" applyNumberFormat="1" applyFont="1" applyBorder="1" applyAlignment="1">
      <alignment horizontal="center" vertical="center"/>
      <protection/>
    </xf>
    <xf numFmtId="37" fontId="17" fillId="0" borderId="62" xfId="21" applyNumberFormat="1" applyFont="1" applyBorder="1" applyAlignment="1">
      <alignment horizontal="center" vertical="center"/>
      <protection/>
    </xf>
    <xf numFmtId="37" fontId="17" fillId="0" borderId="63" xfId="21" applyNumberFormat="1" applyFont="1" applyBorder="1" applyAlignment="1">
      <alignment horizontal="center" vertical="center"/>
      <protection/>
    </xf>
    <xf numFmtId="37" fontId="17" fillId="0" borderId="64" xfId="21" applyNumberFormat="1" applyFont="1" applyBorder="1" applyAlignment="1">
      <alignment horizontal="center" vertical="center"/>
      <protection/>
    </xf>
    <xf numFmtId="37" fontId="17" fillId="0" borderId="65" xfId="21" applyNumberFormat="1" applyFont="1" applyBorder="1" applyAlignment="1">
      <alignment horizontal="center" vertical="center"/>
      <protection/>
    </xf>
    <xf numFmtId="37" fontId="17" fillId="0" borderId="66" xfId="21" applyNumberFormat="1" applyFont="1" applyBorder="1" applyAlignment="1">
      <alignment horizontal="center" vertical="center"/>
      <protection/>
    </xf>
    <xf numFmtId="37" fontId="17" fillId="0" borderId="67" xfId="21" applyNumberFormat="1" applyFont="1" applyBorder="1" applyAlignment="1">
      <alignment horizontal="center" vertical="center"/>
      <protection/>
    </xf>
    <xf numFmtId="0" fontId="14" fillId="0" borderId="52" xfId="21" applyNumberFormat="1" applyFont="1" applyBorder="1" applyAlignment="1" applyProtection="1">
      <alignment horizontal="center" vertical="center"/>
      <protection/>
    </xf>
    <xf numFmtId="0" fontId="14" fillId="0" borderId="8" xfId="21" applyNumberFormat="1" applyFont="1" applyBorder="1" applyAlignment="1" applyProtection="1">
      <alignment horizontal="center" vertical="center"/>
      <protection/>
    </xf>
    <xf numFmtId="0" fontId="14" fillId="0" borderId="15" xfId="21" applyNumberFormat="1" applyFont="1" applyBorder="1" applyAlignment="1" applyProtection="1">
      <alignment horizontal="center" vertical="center"/>
      <protection/>
    </xf>
    <xf numFmtId="0" fontId="14" fillId="0" borderId="15" xfId="21" applyNumberFormat="1" applyFont="1" applyFill="1" applyBorder="1" applyAlignment="1" applyProtection="1">
      <alignment horizontal="center" vertical="center"/>
      <protection/>
    </xf>
    <xf numFmtId="0" fontId="14" fillId="0" borderId="56" xfId="21" applyNumberFormat="1" applyFont="1" applyBorder="1" applyAlignment="1" applyProtection="1">
      <alignment horizontal="center" vertical="center"/>
      <protection/>
    </xf>
    <xf numFmtId="37" fontId="34" fillId="0" borderId="2" xfId="21" applyNumberFormat="1" applyFont="1" applyFill="1" applyBorder="1" applyProtection="1">
      <alignment/>
      <protection/>
    </xf>
    <xf numFmtId="37" fontId="34" fillId="0" borderId="0" xfId="21" applyNumberFormat="1" applyFont="1" applyFill="1" applyProtection="1">
      <alignment/>
      <protection/>
    </xf>
    <xf numFmtId="189" fontId="0" fillId="3" borderId="0" xfId="0" applyNumberFormat="1" applyFill="1" applyAlignment="1">
      <alignment wrapText="1"/>
    </xf>
    <xf numFmtId="38" fontId="4" fillId="0" borderId="0" xfId="0" applyNumberFormat="1" applyFont="1" applyAlignment="1">
      <alignment/>
    </xf>
    <xf numFmtId="37" fontId="34" fillId="2" borderId="1" xfId="21" applyNumberFormat="1" applyFont="1" applyFill="1" applyBorder="1" applyProtection="1">
      <alignment/>
      <protection locked="0"/>
    </xf>
    <xf numFmtId="37" fontId="34" fillId="2" borderId="0" xfId="21" applyNumberFormat="1" applyFont="1" applyFill="1" applyBorder="1" applyProtection="1">
      <alignment/>
      <protection locked="0"/>
    </xf>
    <xf numFmtId="37" fontId="34" fillId="2" borderId="2" xfId="21" applyNumberFormat="1" applyFont="1" applyFill="1" applyBorder="1" applyProtection="1">
      <alignment/>
      <protection locked="0"/>
    </xf>
    <xf numFmtId="37" fontId="34" fillId="2" borderId="2" xfId="21" applyNumberFormat="1" applyFont="1" applyFill="1" applyBorder="1" applyProtection="1">
      <alignment/>
      <protection/>
    </xf>
    <xf numFmtId="209" fontId="4" fillId="0" borderId="0" xfId="0" applyNumberFormat="1" applyFont="1" applyFill="1" applyBorder="1" applyAlignment="1" quotePrefix="1">
      <alignment horizontal="right"/>
    </xf>
    <xf numFmtId="0" fontId="4" fillId="0" borderId="9" xfId="0" applyFont="1" applyBorder="1" applyAlignment="1" quotePrefix="1">
      <alignment horizontal="centerContinuous"/>
    </xf>
    <xf numFmtId="0" fontId="4" fillId="0" borderId="12" xfId="0" applyFont="1" applyBorder="1" applyAlignment="1" quotePrefix="1">
      <alignment horizontal="centerContinuous"/>
    </xf>
    <xf numFmtId="37" fontId="34" fillId="4" borderId="1" xfId="21" applyNumberFormat="1" applyFont="1" applyFill="1" applyBorder="1" applyProtection="1">
      <alignment/>
      <protection locked="0"/>
    </xf>
    <xf numFmtId="37" fontId="34" fillId="4" borderId="0" xfId="21" applyNumberFormat="1" applyFont="1" applyFill="1" applyBorder="1" applyProtection="1">
      <alignment/>
      <protection locked="0"/>
    </xf>
    <xf numFmtId="37" fontId="34" fillId="4" borderId="2" xfId="21" applyNumberFormat="1" applyFont="1" applyFill="1" applyBorder="1" applyProtection="1">
      <alignment/>
      <protection locked="0"/>
    </xf>
    <xf numFmtId="37" fontId="34" fillId="4" borderId="2" xfId="21" applyNumberFormat="1" applyFont="1" applyFill="1" applyBorder="1" applyProtection="1">
      <alignment/>
      <protection/>
    </xf>
    <xf numFmtId="0" fontId="52" fillId="0" borderId="0" xfId="0" applyFont="1" applyAlignment="1">
      <alignment horizontal="center" vertical="center"/>
    </xf>
    <xf numFmtId="37" fontId="34" fillId="0" borderId="1" xfId="2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8" fontId="27" fillId="0" borderId="28" xfId="17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27" fillId="0" borderId="37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68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69" xfId="17" applyFont="1" applyBorder="1" applyAlignment="1">
      <alignment horizontal="center" vertical="center"/>
    </xf>
    <xf numFmtId="38" fontId="27" fillId="0" borderId="70" xfId="17" applyFont="1" applyBorder="1" applyAlignment="1">
      <alignment horizontal="center" vertical="center"/>
    </xf>
    <xf numFmtId="183" fontId="31" fillId="0" borderId="71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68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68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183" fontId="27" fillId="0" borderId="28" xfId="17" applyNumberFormat="1" applyFont="1" applyBorder="1" applyAlignment="1">
      <alignment horizontal="center" vertical="center"/>
    </xf>
    <xf numFmtId="183" fontId="27" fillId="0" borderId="37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72" xfId="17" applyNumberFormat="1" applyFont="1" applyBorder="1" applyAlignment="1">
      <alignment horizontal="center" vertical="center"/>
    </xf>
    <xf numFmtId="183" fontId="31" fillId="0" borderId="68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73" xfId="17" applyNumberFormat="1" applyFont="1" applyBorder="1" applyAlignment="1">
      <alignment horizontal="center" vertical="center"/>
    </xf>
    <xf numFmtId="183" fontId="31" fillId="0" borderId="37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74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75" xfId="17" applyFont="1" applyFill="1" applyBorder="1" applyAlignment="1">
      <alignment horizontal="center" vertical="center"/>
    </xf>
    <xf numFmtId="38" fontId="27" fillId="0" borderId="76" xfId="17" applyFont="1" applyBorder="1" applyAlignment="1">
      <alignment horizontal="center" vertical="center"/>
    </xf>
    <xf numFmtId="183" fontId="31" fillId="0" borderId="77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78" xfId="17" applyFont="1" applyFill="1" applyBorder="1" applyAlignment="1">
      <alignment horizontal="center" vertical="center"/>
    </xf>
    <xf numFmtId="38" fontId="21" fillId="0" borderId="0" xfId="17" applyFont="1" applyAlignment="1">
      <alignment horizont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3136428"/>
        <c:axId val="3040141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0603702"/>
        <c:axId val="27675239"/>
      </c:lineChart>
      <c:catAx>
        <c:axId val="3313642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141"/>
        <c:crossesAt val="0"/>
        <c:auto val="0"/>
        <c:lblOffset val="100"/>
        <c:noMultiLvlLbl val="0"/>
      </c:catAx>
      <c:valAx>
        <c:axId val="30401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36428"/>
        <c:crossesAt val="1"/>
        <c:crossBetween val="between"/>
        <c:dispUnits/>
      </c:valAx>
      <c:catAx>
        <c:axId val="20603702"/>
        <c:scaling>
          <c:orientation val="minMax"/>
        </c:scaling>
        <c:axPos val="b"/>
        <c:delete val="1"/>
        <c:majorTickMark val="in"/>
        <c:minorTickMark val="none"/>
        <c:tickLblPos val="nextTo"/>
        <c:crossAx val="27675239"/>
        <c:crosses val="autoZero"/>
        <c:auto val="0"/>
        <c:lblOffset val="100"/>
        <c:noMultiLvlLbl val="0"/>
      </c:catAx>
      <c:valAx>
        <c:axId val="2767523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370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75"/>
          <c:w val="0.92475"/>
          <c:h val="0.8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H22人口(H21.10～H22.6)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026528"/>
        <c:axId val="43174497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730538"/>
        <c:axId val="27708795"/>
      </c:lineChart>
      <c:catAx>
        <c:axId val="7026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4497"/>
        <c:crossesAt val="1080"/>
        <c:auto val="0"/>
        <c:lblOffset val="100"/>
        <c:noMultiLvlLbl val="0"/>
      </c:catAx>
      <c:valAx>
        <c:axId val="43174497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026528"/>
        <c:crossesAt val="1"/>
        <c:crossBetween val="between"/>
        <c:dispUnits/>
      </c:valAx>
      <c:catAx>
        <c:axId val="64730538"/>
        <c:scaling>
          <c:orientation val="minMax"/>
        </c:scaling>
        <c:axPos val="b"/>
        <c:delete val="1"/>
        <c:majorTickMark val="in"/>
        <c:minorTickMark val="none"/>
        <c:tickLblPos val="nextTo"/>
        <c:crossAx val="27708795"/>
        <c:crossesAt val="390"/>
        <c:auto val="0"/>
        <c:lblOffset val="100"/>
        <c:noMultiLvlLbl val="0"/>
      </c:catAx>
      <c:valAx>
        <c:axId val="27708795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3053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0425"/>
          <c:w val="0.898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-452</c:v>
                </c:pt>
                <c:pt idx="1">
                  <c:v>-415</c:v>
                </c:pt>
                <c:pt idx="2">
                  <c:v>-418</c:v>
                </c:pt>
                <c:pt idx="3">
                  <c:v>-460</c:v>
                </c:pt>
                <c:pt idx="4">
                  <c:v>-539</c:v>
                </c:pt>
                <c:pt idx="5">
                  <c:v>-609</c:v>
                </c:pt>
                <c:pt idx="6">
                  <c:v>-664</c:v>
                </c:pt>
                <c:pt idx="7">
                  <c:v>-815</c:v>
                </c:pt>
                <c:pt idx="8">
                  <c:v>-632</c:v>
                </c:pt>
                <c:pt idx="9">
                  <c:v>-710</c:v>
                </c:pt>
                <c:pt idx="10">
                  <c:v>-592</c:v>
                </c:pt>
                <c:pt idx="11">
                  <c:v>-668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-35</c:v>
                </c:pt>
                <c:pt idx="1">
                  <c:v>-110</c:v>
                </c:pt>
                <c:pt idx="2">
                  <c:v>167</c:v>
                </c:pt>
                <c:pt idx="3">
                  <c:v>-145</c:v>
                </c:pt>
                <c:pt idx="4">
                  <c:v>77</c:v>
                </c:pt>
                <c:pt idx="5">
                  <c:v>50</c:v>
                </c:pt>
                <c:pt idx="6">
                  <c:v>-122</c:v>
                </c:pt>
                <c:pt idx="7">
                  <c:v>-84</c:v>
                </c:pt>
                <c:pt idx="8">
                  <c:v>-260</c:v>
                </c:pt>
                <c:pt idx="9">
                  <c:v>-3460</c:v>
                </c:pt>
                <c:pt idx="10">
                  <c:v>336</c:v>
                </c:pt>
                <c:pt idx="11">
                  <c:v>5</c:v>
                </c:pt>
              </c:numCache>
            </c:numRef>
          </c:val>
        </c:ser>
        <c:axId val="9476116"/>
        <c:axId val="2066782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-487</c:v>
                </c:pt>
                <c:pt idx="1">
                  <c:v>-525</c:v>
                </c:pt>
                <c:pt idx="2">
                  <c:v>-251</c:v>
                </c:pt>
                <c:pt idx="3">
                  <c:v>-659</c:v>
                </c:pt>
                <c:pt idx="4">
                  <c:v>-462</c:v>
                </c:pt>
                <c:pt idx="5">
                  <c:v>-559</c:v>
                </c:pt>
                <c:pt idx="6">
                  <c:v>-786</c:v>
                </c:pt>
                <c:pt idx="7">
                  <c:v>-899</c:v>
                </c:pt>
                <c:pt idx="8">
                  <c:v>-892</c:v>
                </c:pt>
                <c:pt idx="9">
                  <c:v>-4170</c:v>
                </c:pt>
                <c:pt idx="10">
                  <c:v>-256</c:v>
                </c:pt>
                <c:pt idx="11">
                  <c:v>-663</c:v>
                </c:pt>
              </c:numCache>
            </c:numRef>
          </c:val>
          <c:smooth val="0"/>
        </c:ser>
        <c:axId val="32356510"/>
        <c:axId val="13214991"/>
      </c:lineChart>
      <c:catAx>
        <c:axId val="947611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67829"/>
        <c:crossesAt val="0"/>
        <c:auto val="0"/>
        <c:lblOffset val="100"/>
        <c:noMultiLvlLbl val="0"/>
      </c:catAx>
      <c:valAx>
        <c:axId val="2066782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6116"/>
        <c:crossesAt val="1"/>
        <c:crossBetween val="between"/>
        <c:dispUnits/>
        <c:majorUnit val="500"/>
      </c:valAx>
      <c:catAx>
        <c:axId val="32356510"/>
        <c:scaling>
          <c:orientation val="minMax"/>
        </c:scaling>
        <c:axPos val="b"/>
        <c:delete val="1"/>
        <c:majorTickMark val="in"/>
        <c:minorTickMark val="none"/>
        <c:tickLblPos val="nextTo"/>
        <c:crossAx val="13214991"/>
        <c:crossesAt val="0"/>
        <c:auto val="0"/>
        <c:lblOffset val="100"/>
        <c:noMultiLvlLbl val="0"/>
      </c:catAx>
      <c:valAx>
        <c:axId val="1321499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5651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2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H22人口(H21.10～H22.6)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170248"/>
        <c:axId val="25488777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8741394"/>
        <c:axId val="1351971"/>
      </c:lineChart>
      <c:catAx>
        <c:axId val="25170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8777"/>
        <c:crossesAt val="1080"/>
        <c:auto val="0"/>
        <c:lblOffset val="100"/>
        <c:noMultiLvlLbl val="0"/>
      </c:catAx>
      <c:valAx>
        <c:axId val="25488777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170248"/>
        <c:crossesAt val="1"/>
        <c:crossBetween val="between"/>
        <c:dispUnits/>
      </c:valAx>
      <c:catAx>
        <c:axId val="48741394"/>
        <c:scaling>
          <c:orientation val="minMax"/>
        </c:scaling>
        <c:axPos val="b"/>
        <c:delete val="1"/>
        <c:majorTickMark val="in"/>
        <c:minorTickMark val="none"/>
        <c:tickLblPos val="nextTo"/>
        <c:crossAx val="1351971"/>
        <c:crossesAt val="390"/>
        <c:auto val="0"/>
        <c:lblOffset val="100"/>
        <c:noMultiLvlLbl val="0"/>
      </c:catAx>
      <c:valAx>
        <c:axId val="1351971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4139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585020"/>
        <c:axId val="2400508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540742"/>
        <c:axId val="13603255"/>
      </c:lineChart>
      <c:catAx>
        <c:axId val="3158502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5085"/>
        <c:crossesAt val="0"/>
        <c:auto val="0"/>
        <c:lblOffset val="100"/>
        <c:noMultiLvlLbl val="0"/>
      </c:catAx>
      <c:valAx>
        <c:axId val="2400508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5020"/>
        <c:crossesAt val="1"/>
        <c:crossBetween val="between"/>
        <c:dispUnits/>
        <c:majorUnit val="500"/>
      </c:valAx>
      <c:catAx>
        <c:axId val="7540742"/>
        <c:scaling>
          <c:orientation val="minMax"/>
        </c:scaling>
        <c:axPos val="b"/>
        <c:delete val="1"/>
        <c:majorTickMark val="in"/>
        <c:minorTickMark val="none"/>
        <c:tickLblPos val="nextTo"/>
        <c:crossAx val="13603255"/>
        <c:crossesAt val="0"/>
        <c:auto val="0"/>
        <c:lblOffset val="100"/>
        <c:noMultiLvlLbl val="0"/>
      </c:catAx>
      <c:valAx>
        <c:axId val="1360325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074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972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0.033</cdr:y>
    </cdr:from>
    <cdr:to>
      <cdr:x>0.8505</cdr:x>
      <cdr:y>0.091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（H21.6～H22.5)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0.6435</cdr:x>
      <cdr:y>0.033</cdr:y>
    </cdr:from>
    <cdr:to>
      <cdr:x>0.85575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（H21.6～H22.5)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1" spans="1:20" ht="26.25" customHeight="1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</row>
    <row r="2" spans="1:21" ht="24">
      <c r="A2" s="140" t="s">
        <v>66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3" t="s">
        <v>399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388" t="s">
        <v>400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241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401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407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408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413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409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410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411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412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242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57</v>
      </c>
      <c r="C23" s="1"/>
      <c r="D23" s="1"/>
      <c r="E23" s="1"/>
      <c r="F23" s="1"/>
      <c r="G23" s="34"/>
      <c r="H23" s="1"/>
      <c r="K23" s="59" t="s">
        <v>58</v>
      </c>
      <c r="L23" s="59" t="s">
        <v>67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59</v>
      </c>
      <c r="C24" s="1"/>
      <c r="D24" s="1"/>
      <c r="E24" s="1"/>
      <c r="F24" s="1"/>
      <c r="G24" s="34"/>
      <c r="H24" s="1"/>
      <c r="K24" s="59" t="s">
        <v>58</v>
      </c>
      <c r="L24" s="59" t="s">
        <v>68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60</v>
      </c>
      <c r="C25" s="1"/>
      <c r="D25" s="1"/>
      <c r="E25" s="1"/>
      <c r="F25" s="1"/>
      <c r="G25" s="34"/>
      <c r="H25" s="1"/>
      <c r="K25" s="59" t="s">
        <v>58</v>
      </c>
      <c r="L25" s="59" t="s">
        <v>69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70</v>
      </c>
      <c r="C26" s="1"/>
      <c r="D26" s="1"/>
      <c r="E26" s="1"/>
      <c r="F26" s="1"/>
      <c r="G26" s="34"/>
      <c r="H26" s="1"/>
      <c r="K26" s="59" t="s">
        <v>58</v>
      </c>
      <c r="L26" s="59" t="s">
        <v>243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71</v>
      </c>
      <c r="C27" s="1"/>
      <c r="D27" s="1"/>
      <c r="E27" s="1"/>
      <c r="F27" s="1"/>
      <c r="G27" s="34"/>
      <c r="H27" s="1"/>
      <c r="K27" s="59" t="s">
        <v>58</v>
      </c>
      <c r="L27" s="59" t="s">
        <v>244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61</v>
      </c>
      <c r="C28" s="1"/>
      <c r="D28" s="1"/>
      <c r="E28" s="1"/>
      <c r="F28" s="1"/>
      <c r="G28" s="34"/>
      <c r="H28" s="1"/>
      <c r="K28" s="59" t="s">
        <v>58</v>
      </c>
      <c r="L28" s="59" t="s">
        <v>245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418</v>
      </c>
      <c r="C29" s="1"/>
      <c r="D29" s="1"/>
      <c r="E29" s="1"/>
      <c r="F29" s="1"/>
      <c r="G29" s="34"/>
      <c r="H29" s="1"/>
      <c r="K29" s="59" t="s">
        <v>58</v>
      </c>
      <c r="L29" s="59" t="s">
        <v>246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37" t="s">
        <v>207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247</v>
      </c>
    </row>
    <row r="34" s="1" customFormat="1" ht="6.75" customHeight="1">
      <c r="A34" s="76"/>
    </row>
    <row r="35" s="1" customFormat="1" ht="15" customHeight="1">
      <c r="B35" s="121" t="s">
        <v>252</v>
      </c>
    </row>
    <row r="36" s="1" customFormat="1" ht="15" customHeight="1">
      <c r="B36" s="121" t="s">
        <v>251</v>
      </c>
    </row>
    <row r="37" s="1" customFormat="1" ht="15" customHeight="1">
      <c r="B37" s="121" t="s">
        <v>72</v>
      </c>
    </row>
    <row r="38" s="1" customFormat="1" ht="15" customHeight="1">
      <c r="B38" s="121" t="s">
        <v>73</v>
      </c>
    </row>
    <row r="39" s="1" customFormat="1" ht="15" customHeight="1">
      <c r="B39" s="121" t="s">
        <v>62</v>
      </c>
    </row>
    <row r="40" s="1" customFormat="1" ht="15" customHeight="1">
      <c r="B40" s="121" t="s">
        <v>63</v>
      </c>
    </row>
    <row r="41" s="1" customFormat="1" ht="15" customHeight="1">
      <c r="B41" s="121" t="s">
        <v>74</v>
      </c>
    </row>
    <row r="42" s="1" customFormat="1" ht="15" customHeight="1">
      <c r="B42" s="121" t="s">
        <v>75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5"/>
      <c r="C45" s="11"/>
      <c r="D45" s="11"/>
      <c r="E45" s="11"/>
      <c r="F45" s="11"/>
      <c r="G45" s="11"/>
      <c r="H45" s="11"/>
      <c r="I45" s="11"/>
      <c r="J45" s="11"/>
      <c r="K45" s="11"/>
      <c r="L45" s="148"/>
      <c r="M45" s="148"/>
      <c r="N45" s="148"/>
      <c r="O45" s="148"/>
      <c r="P45" s="148"/>
      <c r="Q45" s="148"/>
      <c r="R45" s="148"/>
      <c r="S45" s="158"/>
      <c r="T45" s="159"/>
      <c r="U45" s="1"/>
    </row>
    <row r="46" spans="3:20" s="1" customFormat="1" ht="18.75" customHeight="1">
      <c r="C46" s="116" t="s">
        <v>380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8" t="s">
        <v>237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8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8" t="s">
        <v>238</v>
      </c>
      <c r="D50" s="7"/>
      <c r="E50" s="7"/>
      <c r="F50" s="7"/>
      <c r="G50" s="7"/>
      <c r="H50" s="7"/>
      <c r="I50" s="146" t="s">
        <v>353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8" t="s">
        <v>239</v>
      </c>
      <c r="D51" s="7"/>
      <c r="E51" s="7"/>
      <c r="F51" s="7"/>
      <c r="G51" s="7"/>
      <c r="H51" s="7"/>
      <c r="I51" s="147" t="s">
        <v>240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5"/>
      <c r="C53" s="7"/>
      <c r="D53" s="7"/>
      <c r="E53" s="7"/>
      <c r="F53" s="7"/>
      <c r="G53" s="7" t="s">
        <v>76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58"/>
      <c r="T54" s="159"/>
    </row>
  </sheetData>
  <mergeCells count="1">
    <mergeCell ref="A1:T1"/>
  </mergeCells>
  <printOptions horizontalCentered="1"/>
  <pageMargins left="0.5511811023622047" right="0.2755905511811024" top="0.51" bottom="0.7480314960629921" header="0.2755905511811024" footer="0.5118110236220472"/>
  <pageSetup fitToHeight="1" fitToWidth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zoomScale="150" zoomScaleNormal="150" workbookViewId="0" topLeftCell="D1">
      <selection activeCell="I4" sqref="I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46</v>
      </c>
      <c r="C2" s="79" t="s">
        <v>47</v>
      </c>
      <c r="D2" s="79" t="s">
        <v>48</v>
      </c>
    </row>
    <row r="3" spans="1:4" ht="14.25" customHeight="1">
      <c r="A3" s="78" t="s">
        <v>322</v>
      </c>
      <c r="B3" s="79">
        <v>-452</v>
      </c>
      <c r="C3" s="79">
        <v>-35</v>
      </c>
      <c r="D3" s="79">
        <v>-487</v>
      </c>
    </row>
    <row r="4" spans="1:4" ht="13.5">
      <c r="A4" s="78" t="s">
        <v>324</v>
      </c>
      <c r="B4" s="79">
        <v>-415</v>
      </c>
      <c r="C4" s="79">
        <v>-110</v>
      </c>
      <c r="D4" s="79">
        <v>-525</v>
      </c>
    </row>
    <row r="5" spans="1:4" ht="13.5">
      <c r="A5" s="78" t="s">
        <v>325</v>
      </c>
      <c r="B5" s="79">
        <v>-418</v>
      </c>
      <c r="C5" s="79">
        <v>167</v>
      </c>
      <c r="D5" s="79">
        <v>-251</v>
      </c>
    </row>
    <row r="6" spans="1:4" ht="13.5">
      <c r="A6" s="78" t="s">
        <v>329</v>
      </c>
      <c r="B6" s="79">
        <v>-460</v>
      </c>
      <c r="C6" s="79">
        <v>-145</v>
      </c>
      <c r="D6" s="79">
        <v>-659</v>
      </c>
    </row>
    <row r="7" spans="1:4" ht="13.5">
      <c r="A7" s="78" t="s">
        <v>354</v>
      </c>
      <c r="B7" s="79">
        <v>-539</v>
      </c>
      <c r="C7" s="79">
        <v>77</v>
      </c>
      <c r="D7" s="79">
        <v>-462</v>
      </c>
    </row>
    <row r="8" spans="1:4" ht="13.5">
      <c r="A8" s="78" t="s">
        <v>358</v>
      </c>
      <c r="B8" s="79">
        <v>-609</v>
      </c>
      <c r="C8" s="79">
        <v>50</v>
      </c>
      <c r="D8" s="79">
        <v>-559</v>
      </c>
    </row>
    <row r="9" spans="1:4" ht="13.5">
      <c r="A9" s="78" t="s">
        <v>361</v>
      </c>
      <c r="B9" s="79">
        <v>-664</v>
      </c>
      <c r="C9" s="79">
        <v>-122</v>
      </c>
      <c r="D9" s="79">
        <v>-786</v>
      </c>
    </row>
    <row r="10" spans="1:4" ht="13.5">
      <c r="A10" s="78" t="s">
        <v>364</v>
      </c>
      <c r="B10" s="79">
        <v>-815</v>
      </c>
      <c r="C10" s="79">
        <v>-84</v>
      </c>
      <c r="D10" s="79">
        <v>-899</v>
      </c>
    </row>
    <row r="11" spans="1:4" ht="13.5">
      <c r="A11" s="78" t="s">
        <v>366</v>
      </c>
      <c r="B11" s="79">
        <v>-632</v>
      </c>
      <c r="C11" s="79">
        <v>-260</v>
      </c>
      <c r="D11" s="79">
        <v>-892</v>
      </c>
    </row>
    <row r="12" spans="1:4" ht="13.5">
      <c r="A12" s="78" t="s">
        <v>335</v>
      </c>
      <c r="B12" s="79">
        <v>-710</v>
      </c>
      <c r="C12" s="79">
        <v>-3460</v>
      </c>
      <c r="D12" s="79">
        <v>-4170</v>
      </c>
    </row>
    <row r="13" spans="1:4" ht="13.5">
      <c r="A13" s="78" t="s">
        <v>336</v>
      </c>
      <c r="B13" s="79">
        <v>-592</v>
      </c>
      <c r="C13" s="79">
        <v>336</v>
      </c>
      <c r="D13" s="79">
        <v>-256</v>
      </c>
    </row>
    <row r="14" spans="1:4" ht="13.5">
      <c r="A14" s="78" t="s">
        <v>321</v>
      </c>
      <c r="B14" s="79">
        <v>-668</v>
      </c>
      <c r="C14" s="79">
        <v>5</v>
      </c>
      <c r="D14" s="79">
        <f>B14+C14</f>
        <v>-663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150" zoomScaleNormal="150" workbookViewId="0" topLeftCell="J1">
      <selection activeCell="K8" sqref="K8"/>
    </sheetView>
  </sheetViews>
  <sheetFormatPr defaultColWidth="9.00390625" defaultRowHeight="13.5"/>
  <cols>
    <col min="1" max="1" width="4.50390625" style="490" customWidth="1"/>
    <col min="2" max="2" width="12.50390625" style="484" bestFit="1" customWidth="1"/>
    <col min="3" max="3" width="13.50390625" style="485" bestFit="1" customWidth="1"/>
    <col min="4" max="4" width="5.50390625" style="485" bestFit="1" customWidth="1"/>
    <col min="5" max="5" width="2.50390625" style="486" customWidth="1"/>
    <col min="6" max="6" width="4.50390625" style="490" customWidth="1"/>
    <col min="7" max="7" width="12.50390625" style="484" bestFit="1" customWidth="1"/>
    <col min="8" max="8" width="13.50390625" style="485" bestFit="1" customWidth="1"/>
    <col min="9" max="9" width="5.50390625" style="485" bestFit="1" customWidth="1"/>
    <col min="10" max="10" width="2.50390625" style="486" customWidth="1"/>
    <col min="11" max="11" width="4.50390625" style="490" customWidth="1"/>
    <col min="12" max="12" width="12.50390625" style="484" bestFit="1" customWidth="1"/>
    <col min="13" max="13" width="13.50390625" style="485" bestFit="1" customWidth="1"/>
    <col min="14" max="14" width="5.50390625" style="485" bestFit="1" customWidth="1"/>
    <col min="15" max="16384" width="9.00390625" style="485" customWidth="1"/>
  </cols>
  <sheetData>
    <row r="1" spans="1:11" ht="16.5" customHeight="1" thickBot="1">
      <c r="A1" s="484" t="s">
        <v>385</v>
      </c>
      <c r="F1" s="484" t="s">
        <v>386</v>
      </c>
      <c r="K1" s="484" t="s">
        <v>387</v>
      </c>
    </row>
    <row r="2" spans="1:14" s="490" customFormat="1" ht="18" customHeight="1" thickBot="1">
      <c r="A2" s="505" t="s">
        <v>388</v>
      </c>
      <c r="B2" s="500" t="s">
        <v>383</v>
      </c>
      <c r="C2" s="487" t="s">
        <v>384</v>
      </c>
      <c r="D2" s="488" t="s">
        <v>369</v>
      </c>
      <c r="E2" s="489"/>
      <c r="F2" s="509" t="s">
        <v>388</v>
      </c>
      <c r="G2" s="513" t="s">
        <v>383</v>
      </c>
      <c r="H2" s="487" t="s">
        <v>384</v>
      </c>
      <c r="I2" s="488" t="s">
        <v>369</v>
      </c>
      <c r="J2" s="489"/>
      <c r="K2" s="509" t="s">
        <v>388</v>
      </c>
      <c r="L2" s="513" t="s">
        <v>383</v>
      </c>
      <c r="M2" s="487" t="s">
        <v>384</v>
      </c>
      <c r="N2" s="488" t="s">
        <v>369</v>
      </c>
    </row>
    <row r="3" spans="1:14" ht="18" customHeight="1">
      <c r="A3" s="506">
        <v>25</v>
      </c>
      <c r="B3" s="501" t="s">
        <v>382</v>
      </c>
      <c r="C3" s="491">
        <v>1</v>
      </c>
      <c r="D3" s="492">
        <f aca="true" t="shared" si="0" ref="D3:D27">RANK(C3,C$3:C$27,0)</f>
        <v>1</v>
      </c>
      <c r="E3" s="493"/>
      <c r="F3" s="510">
        <v>22</v>
      </c>
      <c r="G3" s="514" t="s">
        <v>169</v>
      </c>
      <c r="H3" s="491">
        <v>1</v>
      </c>
      <c r="I3" s="492">
        <f aca="true" t="shared" si="1" ref="I3:I27">RANK(H3,H$3:H$27,0)</f>
        <v>1</v>
      </c>
      <c r="J3" s="493"/>
      <c r="K3" s="510">
        <v>1</v>
      </c>
      <c r="L3" s="514" t="s">
        <v>152</v>
      </c>
      <c r="M3" s="491">
        <v>70</v>
      </c>
      <c r="N3" s="492">
        <f aca="true" t="shared" si="2" ref="N3:N27">RANK(M3,M$3:M$27)</f>
        <v>1</v>
      </c>
    </row>
    <row r="4" spans="1:14" ht="18" customHeight="1">
      <c r="A4" s="507">
        <v>15</v>
      </c>
      <c r="B4" s="502" t="s">
        <v>162</v>
      </c>
      <c r="C4" s="494">
        <v>-2</v>
      </c>
      <c r="D4" s="495">
        <f t="shared" si="0"/>
        <v>2</v>
      </c>
      <c r="E4" s="493"/>
      <c r="F4" s="511">
        <v>15</v>
      </c>
      <c r="G4" s="515" t="s">
        <v>162</v>
      </c>
      <c r="H4" s="494">
        <v>-1</v>
      </c>
      <c r="I4" s="495">
        <f t="shared" si="1"/>
        <v>2</v>
      </c>
      <c r="J4" s="493"/>
      <c r="K4" s="511">
        <v>4</v>
      </c>
      <c r="L4" s="515" t="s">
        <v>155</v>
      </c>
      <c r="M4" s="494">
        <v>27</v>
      </c>
      <c r="N4" s="495">
        <f t="shared" si="2"/>
        <v>2</v>
      </c>
    </row>
    <row r="5" spans="1:14" ht="18" customHeight="1">
      <c r="A5" s="507">
        <v>14</v>
      </c>
      <c r="B5" s="502" t="s">
        <v>160</v>
      </c>
      <c r="C5" s="494">
        <v>-2</v>
      </c>
      <c r="D5" s="495">
        <f t="shared" si="0"/>
        <v>2</v>
      </c>
      <c r="E5" s="493"/>
      <c r="F5" s="511">
        <v>25</v>
      </c>
      <c r="G5" s="515" t="s">
        <v>382</v>
      </c>
      <c r="H5" s="494">
        <v>-1</v>
      </c>
      <c r="I5" s="495">
        <f t="shared" si="1"/>
        <v>2</v>
      </c>
      <c r="J5" s="493"/>
      <c r="K5" s="511">
        <v>13</v>
      </c>
      <c r="L5" s="515" t="s">
        <v>226</v>
      </c>
      <c r="M5" s="494">
        <v>10</v>
      </c>
      <c r="N5" s="495">
        <f t="shared" si="2"/>
        <v>3</v>
      </c>
    </row>
    <row r="6" spans="1:14" ht="18" customHeight="1">
      <c r="A6" s="507">
        <v>22</v>
      </c>
      <c r="B6" s="502" t="s">
        <v>169</v>
      </c>
      <c r="C6" s="494">
        <v>-3</v>
      </c>
      <c r="D6" s="495">
        <f t="shared" si="0"/>
        <v>4</v>
      </c>
      <c r="E6" s="493"/>
      <c r="F6" s="511">
        <v>16</v>
      </c>
      <c r="G6" s="515" t="s">
        <v>164</v>
      </c>
      <c r="H6" s="494">
        <v>-3</v>
      </c>
      <c r="I6" s="495">
        <f t="shared" si="1"/>
        <v>4</v>
      </c>
      <c r="J6" s="493"/>
      <c r="K6" s="511">
        <v>14</v>
      </c>
      <c r="L6" s="515" t="s">
        <v>160</v>
      </c>
      <c r="M6" s="494">
        <v>5</v>
      </c>
      <c r="N6" s="495">
        <f t="shared" si="2"/>
        <v>4</v>
      </c>
    </row>
    <row r="7" spans="1:14" ht="18" customHeight="1">
      <c r="A7" s="507">
        <v>21</v>
      </c>
      <c r="B7" s="502" t="s">
        <v>168</v>
      </c>
      <c r="C7" s="494">
        <v>-6</v>
      </c>
      <c r="D7" s="495">
        <f t="shared" si="0"/>
        <v>5</v>
      </c>
      <c r="E7" s="493"/>
      <c r="F7" s="511">
        <v>18</v>
      </c>
      <c r="G7" s="515" t="s">
        <v>234</v>
      </c>
      <c r="H7" s="494">
        <v>-4</v>
      </c>
      <c r="I7" s="495">
        <f t="shared" si="1"/>
        <v>5</v>
      </c>
      <c r="J7" s="493"/>
      <c r="K7" s="511">
        <v>9</v>
      </c>
      <c r="L7" s="515" t="s">
        <v>224</v>
      </c>
      <c r="M7" s="494">
        <v>3</v>
      </c>
      <c r="N7" s="495">
        <f t="shared" si="2"/>
        <v>5</v>
      </c>
    </row>
    <row r="8" spans="1:14" ht="18" customHeight="1">
      <c r="A8" s="507">
        <v>16</v>
      </c>
      <c r="B8" s="502" t="s">
        <v>164</v>
      </c>
      <c r="C8" s="494">
        <v>-8</v>
      </c>
      <c r="D8" s="495">
        <f t="shared" si="0"/>
        <v>6</v>
      </c>
      <c r="E8" s="493"/>
      <c r="F8" s="511">
        <v>21</v>
      </c>
      <c r="G8" s="516" t="s">
        <v>168</v>
      </c>
      <c r="H8" s="494">
        <v>-5</v>
      </c>
      <c r="I8" s="495">
        <f t="shared" si="1"/>
        <v>6</v>
      </c>
      <c r="J8" s="493"/>
      <c r="K8" s="511">
        <v>19</v>
      </c>
      <c r="L8" s="515" t="s">
        <v>166</v>
      </c>
      <c r="M8" s="494">
        <v>3</v>
      </c>
      <c r="N8" s="495">
        <f t="shared" si="2"/>
        <v>5</v>
      </c>
    </row>
    <row r="9" spans="1:14" ht="18" customHeight="1">
      <c r="A9" s="507">
        <v>9</v>
      </c>
      <c r="B9" s="502" t="s">
        <v>224</v>
      </c>
      <c r="C9" s="494">
        <v>-11</v>
      </c>
      <c r="D9" s="495">
        <f t="shared" si="0"/>
        <v>7</v>
      </c>
      <c r="E9" s="493"/>
      <c r="F9" s="511">
        <v>14</v>
      </c>
      <c r="G9" s="515" t="s">
        <v>160</v>
      </c>
      <c r="H9" s="494">
        <v>-7</v>
      </c>
      <c r="I9" s="495">
        <f t="shared" si="1"/>
        <v>7</v>
      </c>
      <c r="J9" s="493"/>
      <c r="K9" s="511">
        <v>3</v>
      </c>
      <c r="L9" s="515" t="s">
        <v>323</v>
      </c>
      <c r="M9" s="494">
        <v>2</v>
      </c>
      <c r="N9" s="495">
        <f t="shared" si="2"/>
        <v>7</v>
      </c>
    </row>
    <row r="10" spans="1:14" ht="18" customHeight="1">
      <c r="A10" s="507">
        <v>19</v>
      </c>
      <c r="B10" s="502" t="s">
        <v>166</v>
      </c>
      <c r="C10" s="494">
        <v>-12</v>
      </c>
      <c r="D10" s="495">
        <f t="shared" si="0"/>
        <v>8</v>
      </c>
      <c r="E10" s="493"/>
      <c r="F10" s="511">
        <v>20</v>
      </c>
      <c r="G10" s="515" t="s">
        <v>167</v>
      </c>
      <c r="H10" s="494">
        <v>-12</v>
      </c>
      <c r="I10" s="495">
        <f t="shared" si="1"/>
        <v>8</v>
      </c>
      <c r="J10" s="493"/>
      <c r="K10" s="511">
        <v>25</v>
      </c>
      <c r="L10" s="515" t="s">
        <v>382</v>
      </c>
      <c r="M10" s="494">
        <v>2</v>
      </c>
      <c r="N10" s="495">
        <f t="shared" si="2"/>
        <v>7</v>
      </c>
    </row>
    <row r="11" spans="1:14" ht="18" customHeight="1">
      <c r="A11" s="507">
        <v>18</v>
      </c>
      <c r="B11" s="503" t="s">
        <v>234</v>
      </c>
      <c r="C11" s="494">
        <v>-14</v>
      </c>
      <c r="D11" s="495">
        <f t="shared" si="0"/>
        <v>9</v>
      </c>
      <c r="E11" s="493"/>
      <c r="F11" s="511">
        <v>9</v>
      </c>
      <c r="G11" s="515" t="s">
        <v>224</v>
      </c>
      <c r="H11" s="494">
        <v>-14</v>
      </c>
      <c r="I11" s="495">
        <f t="shared" si="1"/>
        <v>9</v>
      </c>
      <c r="J11" s="493"/>
      <c r="K11" s="511">
        <v>7</v>
      </c>
      <c r="L11" s="515" t="s">
        <v>158</v>
      </c>
      <c r="M11" s="494">
        <v>1</v>
      </c>
      <c r="N11" s="495">
        <f t="shared" si="2"/>
        <v>9</v>
      </c>
    </row>
    <row r="12" spans="1:14" ht="18" customHeight="1">
      <c r="A12" s="507">
        <v>12</v>
      </c>
      <c r="B12" s="502" t="s">
        <v>228</v>
      </c>
      <c r="C12" s="494">
        <v>-16</v>
      </c>
      <c r="D12" s="495">
        <f t="shared" si="0"/>
        <v>10</v>
      </c>
      <c r="E12" s="493"/>
      <c r="F12" s="511">
        <v>12</v>
      </c>
      <c r="G12" s="515" t="s">
        <v>228</v>
      </c>
      <c r="H12" s="494">
        <v>-14</v>
      </c>
      <c r="I12" s="495">
        <f t="shared" si="1"/>
        <v>9</v>
      </c>
      <c r="J12" s="493"/>
      <c r="K12" s="511">
        <v>10</v>
      </c>
      <c r="L12" s="515" t="s">
        <v>225</v>
      </c>
      <c r="M12" s="494">
        <v>1</v>
      </c>
      <c r="N12" s="495">
        <f t="shared" si="2"/>
        <v>9</v>
      </c>
    </row>
    <row r="13" spans="1:14" ht="18" customHeight="1">
      <c r="A13" s="507">
        <v>4</v>
      </c>
      <c r="B13" s="502" t="s">
        <v>155</v>
      </c>
      <c r="C13" s="494">
        <v>-17</v>
      </c>
      <c r="D13" s="495">
        <f t="shared" si="0"/>
        <v>11</v>
      </c>
      <c r="E13" s="493"/>
      <c r="F13" s="511">
        <v>19</v>
      </c>
      <c r="G13" s="515" t="s">
        <v>166</v>
      </c>
      <c r="H13" s="494">
        <v>-15</v>
      </c>
      <c r="I13" s="495">
        <f t="shared" si="1"/>
        <v>11</v>
      </c>
      <c r="J13" s="493"/>
      <c r="K13" s="511">
        <v>15</v>
      </c>
      <c r="L13" s="515" t="s">
        <v>162</v>
      </c>
      <c r="M13" s="494">
        <v>-1</v>
      </c>
      <c r="N13" s="495">
        <f t="shared" si="2"/>
        <v>11</v>
      </c>
    </row>
    <row r="14" spans="1:14" ht="18" customHeight="1">
      <c r="A14" s="507">
        <v>13</v>
      </c>
      <c r="B14" s="502" t="s">
        <v>226</v>
      </c>
      <c r="C14" s="494">
        <v>-21</v>
      </c>
      <c r="D14" s="495">
        <f t="shared" si="0"/>
        <v>12</v>
      </c>
      <c r="E14" s="493"/>
      <c r="F14" s="511">
        <v>23</v>
      </c>
      <c r="G14" s="515" t="s">
        <v>208</v>
      </c>
      <c r="H14" s="494">
        <v>-15</v>
      </c>
      <c r="I14" s="495">
        <f t="shared" si="1"/>
        <v>11</v>
      </c>
      <c r="J14" s="493"/>
      <c r="K14" s="511">
        <v>21</v>
      </c>
      <c r="L14" s="515" t="s">
        <v>168</v>
      </c>
      <c r="M14" s="494">
        <v>-1</v>
      </c>
      <c r="N14" s="495">
        <f t="shared" si="2"/>
        <v>11</v>
      </c>
    </row>
    <row r="15" spans="1:14" ht="18" customHeight="1">
      <c r="A15" s="507">
        <v>23</v>
      </c>
      <c r="B15" s="502" t="s">
        <v>208</v>
      </c>
      <c r="C15" s="494">
        <v>-22</v>
      </c>
      <c r="D15" s="495">
        <f t="shared" si="0"/>
        <v>13</v>
      </c>
      <c r="E15" s="493"/>
      <c r="F15" s="511">
        <v>17</v>
      </c>
      <c r="G15" s="515" t="s">
        <v>233</v>
      </c>
      <c r="H15" s="494">
        <v>-23</v>
      </c>
      <c r="I15" s="495">
        <f t="shared" si="1"/>
        <v>13</v>
      </c>
      <c r="J15" s="493"/>
      <c r="K15" s="511">
        <v>12</v>
      </c>
      <c r="L15" s="515" t="s">
        <v>228</v>
      </c>
      <c r="M15" s="494">
        <v>-2</v>
      </c>
      <c r="N15" s="495">
        <f t="shared" si="2"/>
        <v>13</v>
      </c>
    </row>
    <row r="16" spans="1:14" ht="18" customHeight="1">
      <c r="A16" s="507">
        <v>20</v>
      </c>
      <c r="B16" s="502" t="s">
        <v>167</v>
      </c>
      <c r="C16" s="494">
        <v>-23</v>
      </c>
      <c r="D16" s="495">
        <f t="shared" si="0"/>
        <v>14</v>
      </c>
      <c r="E16" s="493"/>
      <c r="F16" s="511">
        <v>24</v>
      </c>
      <c r="G16" s="515" t="s">
        <v>172</v>
      </c>
      <c r="H16" s="494">
        <v>-23</v>
      </c>
      <c r="I16" s="495">
        <f t="shared" si="1"/>
        <v>13</v>
      </c>
      <c r="J16" s="493"/>
      <c r="K16" s="511">
        <v>6</v>
      </c>
      <c r="L16" s="515" t="s">
        <v>157</v>
      </c>
      <c r="M16" s="494">
        <v>-3</v>
      </c>
      <c r="N16" s="495">
        <f t="shared" si="2"/>
        <v>14</v>
      </c>
    </row>
    <row r="17" spans="1:14" ht="18" customHeight="1">
      <c r="A17" s="507">
        <v>24</v>
      </c>
      <c r="B17" s="502" t="s">
        <v>172</v>
      </c>
      <c r="C17" s="494">
        <v>-26</v>
      </c>
      <c r="D17" s="495">
        <f t="shared" si="0"/>
        <v>15</v>
      </c>
      <c r="E17" s="493"/>
      <c r="F17" s="511">
        <v>5</v>
      </c>
      <c r="G17" s="515" t="s">
        <v>156</v>
      </c>
      <c r="H17" s="494">
        <v>-25</v>
      </c>
      <c r="I17" s="495">
        <f t="shared" si="1"/>
        <v>15</v>
      </c>
      <c r="J17" s="493"/>
      <c r="K17" s="511">
        <v>24</v>
      </c>
      <c r="L17" s="515" t="s">
        <v>172</v>
      </c>
      <c r="M17" s="494">
        <v>-3</v>
      </c>
      <c r="N17" s="495">
        <f t="shared" si="2"/>
        <v>14</v>
      </c>
    </row>
    <row r="18" spans="1:14" ht="18" customHeight="1">
      <c r="A18" s="507">
        <v>1</v>
      </c>
      <c r="B18" s="502" t="s">
        <v>152</v>
      </c>
      <c r="C18" s="494">
        <v>-26</v>
      </c>
      <c r="D18" s="495">
        <f t="shared" si="0"/>
        <v>15</v>
      </c>
      <c r="E18" s="493"/>
      <c r="F18" s="511">
        <v>13</v>
      </c>
      <c r="G18" s="515" t="s">
        <v>226</v>
      </c>
      <c r="H18" s="494">
        <v>-31</v>
      </c>
      <c r="I18" s="495">
        <f t="shared" si="1"/>
        <v>16</v>
      </c>
      <c r="J18" s="493"/>
      <c r="K18" s="511">
        <v>2</v>
      </c>
      <c r="L18" s="515" t="s">
        <v>154</v>
      </c>
      <c r="M18" s="494">
        <v>-4</v>
      </c>
      <c r="N18" s="495">
        <f t="shared" si="2"/>
        <v>16</v>
      </c>
    </row>
    <row r="19" spans="1:14" ht="18" customHeight="1">
      <c r="A19" s="507">
        <v>7</v>
      </c>
      <c r="B19" s="502" t="s">
        <v>158</v>
      </c>
      <c r="C19" s="494">
        <v>-34</v>
      </c>
      <c r="D19" s="495">
        <f t="shared" si="0"/>
        <v>17</v>
      </c>
      <c r="E19" s="493"/>
      <c r="F19" s="511">
        <v>7</v>
      </c>
      <c r="G19" s="515" t="s">
        <v>158</v>
      </c>
      <c r="H19" s="494">
        <v>-35</v>
      </c>
      <c r="I19" s="495">
        <f t="shared" si="1"/>
        <v>17</v>
      </c>
      <c r="J19" s="493"/>
      <c r="K19" s="511">
        <v>11</v>
      </c>
      <c r="L19" s="515" t="s">
        <v>219</v>
      </c>
      <c r="M19" s="494">
        <v>-4</v>
      </c>
      <c r="N19" s="495">
        <f t="shared" si="2"/>
        <v>16</v>
      </c>
    </row>
    <row r="20" spans="1:14" ht="18" customHeight="1">
      <c r="A20" s="507">
        <v>5</v>
      </c>
      <c r="B20" s="502" t="s">
        <v>156</v>
      </c>
      <c r="C20" s="494">
        <v>-35</v>
      </c>
      <c r="D20" s="495">
        <f t="shared" si="0"/>
        <v>18</v>
      </c>
      <c r="E20" s="493"/>
      <c r="F20" s="511">
        <v>2</v>
      </c>
      <c r="G20" s="515" t="s">
        <v>154</v>
      </c>
      <c r="H20" s="494">
        <v>-39</v>
      </c>
      <c r="I20" s="495">
        <f t="shared" si="1"/>
        <v>18</v>
      </c>
      <c r="J20" s="493"/>
      <c r="K20" s="511">
        <v>22</v>
      </c>
      <c r="L20" s="516" t="s">
        <v>169</v>
      </c>
      <c r="M20" s="494">
        <v>-4</v>
      </c>
      <c r="N20" s="495">
        <f t="shared" si="2"/>
        <v>16</v>
      </c>
    </row>
    <row r="21" spans="1:14" ht="18" customHeight="1">
      <c r="A21" s="507">
        <v>17</v>
      </c>
      <c r="B21" s="502" t="s">
        <v>233</v>
      </c>
      <c r="C21" s="494">
        <v>-41</v>
      </c>
      <c r="D21" s="495">
        <f t="shared" si="0"/>
        <v>19</v>
      </c>
      <c r="E21" s="493"/>
      <c r="F21" s="511">
        <v>4</v>
      </c>
      <c r="G21" s="515" t="s">
        <v>155</v>
      </c>
      <c r="H21" s="494">
        <v>-44</v>
      </c>
      <c r="I21" s="495">
        <f t="shared" si="1"/>
        <v>19</v>
      </c>
      <c r="J21" s="493"/>
      <c r="K21" s="511">
        <v>16</v>
      </c>
      <c r="L21" s="515" t="s">
        <v>164</v>
      </c>
      <c r="M21" s="494">
        <v>-5</v>
      </c>
      <c r="N21" s="495">
        <f t="shared" si="2"/>
        <v>19</v>
      </c>
    </row>
    <row r="22" spans="1:14" ht="18" customHeight="1">
      <c r="A22" s="507">
        <v>2</v>
      </c>
      <c r="B22" s="502" t="s">
        <v>154</v>
      </c>
      <c r="C22" s="494">
        <v>-43</v>
      </c>
      <c r="D22" s="495">
        <f t="shared" si="0"/>
        <v>20</v>
      </c>
      <c r="E22" s="493"/>
      <c r="F22" s="511">
        <v>11</v>
      </c>
      <c r="G22" s="515" t="s">
        <v>219</v>
      </c>
      <c r="H22" s="494">
        <v>-44</v>
      </c>
      <c r="I22" s="495">
        <f t="shared" si="1"/>
        <v>19</v>
      </c>
      <c r="J22" s="493"/>
      <c r="K22" s="511">
        <v>23</v>
      </c>
      <c r="L22" s="515" t="s">
        <v>208</v>
      </c>
      <c r="M22" s="494">
        <v>-7</v>
      </c>
      <c r="N22" s="495">
        <f t="shared" si="2"/>
        <v>20</v>
      </c>
    </row>
    <row r="23" spans="1:14" ht="18" customHeight="1">
      <c r="A23" s="507">
        <v>11</v>
      </c>
      <c r="B23" s="502" t="s">
        <v>219</v>
      </c>
      <c r="C23" s="494">
        <v>-48</v>
      </c>
      <c r="D23" s="495">
        <f t="shared" si="0"/>
        <v>21</v>
      </c>
      <c r="E23" s="493"/>
      <c r="F23" s="511">
        <v>8</v>
      </c>
      <c r="G23" s="515" t="s">
        <v>223</v>
      </c>
      <c r="H23" s="494">
        <v>-49</v>
      </c>
      <c r="I23" s="495">
        <f t="shared" si="1"/>
        <v>21</v>
      </c>
      <c r="J23" s="493"/>
      <c r="K23" s="511">
        <v>5</v>
      </c>
      <c r="L23" s="515" t="s">
        <v>156</v>
      </c>
      <c r="M23" s="494">
        <v>-10</v>
      </c>
      <c r="N23" s="495">
        <f t="shared" si="2"/>
        <v>21</v>
      </c>
    </row>
    <row r="24" spans="1:14" ht="18" customHeight="1">
      <c r="A24" s="507">
        <v>3</v>
      </c>
      <c r="B24" s="502" t="s">
        <v>323</v>
      </c>
      <c r="C24" s="494">
        <v>-48</v>
      </c>
      <c r="D24" s="495">
        <f t="shared" si="0"/>
        <v>21</v>
      </c>
      <c r="E24" s="493"/>
      <c r="F24" s="511">
        <v>3</v>
      </c>
      <c r="G24" s="515" t="s">
        <v>323</v>
      </c>
      <c r="H24" s="494">
        <v>-50</v>
      </c>
      <c r="I24" s="495">
        <f t="shared" si="1"/>
        <v>22</v>
      </c>
      <c r="J24" s="493"/>
      <c r="K24" s="511">
        <v>18</v>
      </c>
      <c r="L24" s="515" t="s">
        <v>234</v>
      </c>
      <c r="M24" s="494">
        <v>-10</v>
      </c>
      <c r="N24" s="495">
        <f t="shared" si="2"/>
        <v>21</v>
      </c>
    </row>
    <row r="25" spans="1:14" ht="18" customHeight="1">
      <c r="A25" s="507">
        <v>10</v>
      </c>
      <c r="B25" s="502" t="s">
        <v>225</v>
      </c>
      <c r="C25" s="494">
        <v>-54</v>
      </c>
      <c r="D25" s="495">
        <f t="shared" si="0"/>
        <v>23</v>
      </c>
      <c r="E25" s="493"/>
      <c r="F25" s="511">
        <v>10</v>
      </c>
      <c r="G25" s="515" t="s">
        <v>225</v>
      </c>
      <c r="H25" s="494">
        <v>-55</v>
      </c>
      <c r="I25" s="495">
        <f t="shared" si="1"/>
        <v>23</v>
      </c>
      <c r="J25" s="493"/>
      <c r="K25" s="511">
        <v>20</v>
      </c>
      <c r="L25" s="515" t="s">
        <v>167</v>
      </c>
      <c r="M25" s="494">
        <v>-11</v>
      </c>
      <c r="N25" s="495">
        <f t="shared" si="2"/>
        <v>23</v>
      </c>
    </row>
    <row r="26" spans="1:14" ht="18" customHeight="1">
      <c r="A26" s="507">
        <v>8</v>
      </c>
      <c r="B26" s="502" t="s">
        <v>223</v>
      </c>
      <c r="C26" s="494">
        <v>-64</v>
      </c>
      <c r="D26" s="495">
        <f t="shared" si="0"/>
        <v>24</v>
      </c>
      <c r="E26" s="493"/>
      <c r="F26" s="511">
        <v>6</v>
      </c>
      <c r="G26" s="515" t="s">
        <v>157</v>
      </c>
      <c r="H26" s="494">
        <v>-64</v>
      </c>
      <c r="I26" s="495">
        <f t="shared" si="1"/>
        <v>24</v>
      </c>
      <c r="J26" s="493"/>
      <c r="K26" s="511">
        <v>8</v>
      </c>
      <c r="L26" s="515" t="s">
        <v>223</v>
      </c>
      <c r="M26" s="494">
        <v>-15</v>
      </c>
      <c r="N26" s="495">
        <f t="shared" si="2"/>
        <v>24</v>
      </c>
    </row>
    <row r="27" spans="1:14" ht="18" customHeight="1" thickBot="1">
      <c r="A27" s="508">
        <v>6</v>
      </c>
      <c r="B27" s="504" t="s">
        <v>157</v>
      </c>
      <c r="C27" s="496">
        <v>-67</v>
      </c>
      <c r="D27" s="497">
        <f t="shared" si="0"/>
        <v>25</v>
      </c>
      <c r="E27" s="493"/>
      <c r="F27" s="512">
        <v>1</v>
      </c>
      <c r="G27" s="517" t="s">
        <v>152</v>
      </c>
      <c r="H27" s="496">
        <v>-96</v>
      </c>
      <c r="I27" s="497">
        <f t="shared" si="1"/>
        <v>25</v>
      </c>
      <c r="J27" s="493"/>
      <c r="K27" s="512">
        <v>17</v>
      </c>
      <c r="L27" s="517" t="s">
        <v>233</v>
      </c>
      <c r="M27" s="496">
        <v>-18</v>
      </c>
      <c r="N27" s="497">
        <f t="shared" si="2"/>
        <v>25</v>
      </c>
    </row>
    <row r="28" ht="9" customHeight="1"/>
    <row r="29" spans="3:14" ht="18" customHeight="1">
      <c r="C29" s="498" t="s">
        <v>370</v>
      </c>
      <c r="D29" s="499">
        <f>COUNTIF(C$3:C$27,"&gt;0")</f>
        <v>1</v>
      </c>
      <c r="H29" s="498" t="s">
        <v>370</v>
      </c>
      <c r="I29" s="499">
        <f>COUNTIF(H$3:H$27,"&gt;0")</f>
        <v>1</v>
      </c>
      <c r="M29" s="498" t="s">
        <v>370</v>
      </c>
      <c r="N29" s="499">
        <f>COUNTIF(M$3:M$27,"&gt;0")</f>
        <v>10</v>
      </c>
    </row>
    <row r="30" spans="3:14" ht="18" customHeight="1">
      <c r="C30" s="498" t="s">
        <v>371</v>
      </c>
      <c r="D30" s="499">
        <f>COUNTIF(C$3:C$27,"&lt;0")</f>
        <v>24</v>
      </c>
      <c r="H30" s="498" t="s">
        <v>371</v>
      </c>
      <c r="I30" s="499">
        <f>COUNTIF(H$3:H$27,"&lt;0")</f>
        <v>24</v>
      </c>
      <c r="M30" s="498" t="s">
        <v>371</v>
      </c>
      <c r="N30" s="499">
        <f>COUNTIF(M$3:M$27,"&lt;0")</f>
        <v>15</v>
      </c>
    </row>
    <row r="31" spans="3:14" ht="18" customHeight="1">
      <c r="C31" s="498" t="s">
        <v>372</v>
      </c>
      <c r="D31" s="499">
        <f>COUNTIF(C$3:C$27,"=0")</f>
        <v>0</v>
      </c>
      <c r="H31" s="498" t="s">
        <v>372</v>
      </c>
      <c r="I31" s="499">
        <f>COUNTIF(H$3:H$27,"=0")</f>
        <v>0</v>
      </c>
      <c r="M31" s="498" t="s">
        <v>372</v>
      </c>
      <c r="N31" s="499">
        <f>COUNTIF(M$3:M$27,"=0")</f>
        <v>0</v>
      </c>
    </row>
    <row r="32" ht="16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1" bottom="0.5118110236220472" header="0.38" footer="0.5118110236220472"/>
  <pageSetup horizontalDpi="600" verticalDpi="600" orientation="landscape" pageOrder="overThenDown" paperSize="9" r:id="rId1"/>
  <headerFooter alignWithMargins="0">
    <oddHeader>&amp;L&amp;"HGS創英角ﾎﾟｯﾌﾟ体,ﾍﾋﾞｰ"&amp;12&amp;F&amp;A</oddHeader>
    <oddFooter>&amp;C- &amp;P+3 -</oddFoot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42"/>
  <sheetViews>
    <sheetView zoomScale="200" zoomScaleNormal="200" workbookViewId="0" topLeftCell="A3">
      <pane xSplit="1" ySplit="4" topLeftCell="Z26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A7" sqref="AA7:AA31"/>
    </sheetView>
  </sheetViews>
  <sheetFormatPr defaultColWidth="9.00390625" defaultRowHeight="13.5"/>
  <cols>
    <col min="1" max="1" width="7.125" style="227" customWidth="1"/>
    <col min="2" max="2" width="8.875" style="227" customWidth="1"/>
    <col min="3" max="4" width="7.625" style="227" customWidth="1"/>
    <col min="5" max="7" width="6.375" style="227" customWidth="1"/>
    <col min="8" max="8" width="4.375" style="227" customWidth="1"/>
    <col min="9" max="10" width="4.375" style="226" customWidth="1"/>
    <col min="11" max="11" width="5.875" style="227" bestFit="1" customWidth="1"/>
    <col min="12" max="13" width="4.375" style="226" customWidth="1"/>
    <col min="14" max="16" width="4.625" style="227" customWidth="1"/>
    <col min="17" max="17" width="6.625" style="227" customWidth="1"/>
    <col min="18" max="19" width="6.125" style="227" customWidth="1"/>
    <col min="20" max="20" width="6.25390625" style="227" customWidth="1"/>
    <col min="21" max="21" width="6.125" style="227" customWidth="1"/>
    <col min="22" max="22" width="6.625" style="227" customWidth="1"/>
    <col min="23" max="26" width="6.125" style="227" customWidth="1"/>
    <col min="27" max="27" width="6.50390625" style="227" customWidth="1"/>
    <col min="28" max="28" width="6.75390625" style="227" customWidth="1"/>
    <col min="29" max="29" width="6.875" style="227" customWidth="1"/>
    <col min="30" max="30" width="8.50390625" style="227" customWidth="1"/>
    <col min="31" max="31" width="4.50390625" style="226" customWidth="1"/>
    <col min="32" max="39" width="6.625" style="226" customWidth="1"/>
    <col min="40" max="40" width="9.375" style="230" customWidth="1"/>
    <col min="41" max="41" width="8.50390625" style="230" customWidth="1"/>
    <col min="42" max="42" width="9.00390625" style="226" customWidth="1"/>
    <col min="43" max="43" width="10.50390625" style="226" bestFit="1" customWidth="1"/>
    <col min="44" max="16384" width="9.00390625" style="226" customWidth="1"/>
  </cols>
  <sheetData>
    <row r="1" spans="1:30" s="225" customFormat="1" ht="24" customHeight="1">
      <c r="A1" s="223" t="s">
        <v>118</v>
      </c>
      <c r="B1" s="451"/>
      <c r="C1" s="451"/>
      <c r="D1" s="451"/>
      <c r="E1" s="452"/>
      <c r="F1" s="452"/>
      <c r="G1" s="452"/>
      <c r="H1" s="451"/>
      <c r="I1" s="224"/>
      <c r="J1" s="224"/>
      <c r="K1" s="451"/>
      <c r="L1" s="224"/>
      <c r="M1" s="224"/>
      <c r="N1" s="451"/>
      <c r="O1" s="451"/>
      <c r="P1" s="451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223"/>
    </row>
    <row r="2" spans="2:28" ht="15" customHeight="1">
      <c r="B2" s="453"/>
      <c r="P2" s="471"/>
      <c r="Q2" s="458"/>
      <c r="AB2" s="227" t="s">
        <v>120</v>
      </c>
    </row>
    <row r="3" spans="1:41" ht="13.5" customHeight="1">
      <c r="A3" s="231"/>
      <c r="B3" s="454" t="s">
        <v>122</v>
      </c>
      <c r="C3" s="455"/>
      <c r="D3" s="454" t="s">
        <v>123</v>
      </c>
      <c r="E3" s="456" t="s">
        <v>124</v>
      </c>
      <c r="F3" s="454"/>
      <c r="G3" s="457"/>
      <c r="H3" s="456" t="s">
        <v>125</v>
      </c>
      <c r="I3" s="232"/>
      <c r="J3" s="233" t="s">
        <v>126</v>
      </c>
      <c r="K3" s="454" t="s">
        <v>127</v>
      </c>
      <c r="L3" s="232"/>
      <c r="M3" s="233" t="s">
        <v>128</v>
      </c>
      <c r="N3" s="454" t="s">
        <v>129</v>
      </c>
      <c r="O3" s="454"/>
      <c r="P3" s="457"/>
      <c r="Q3" s="472" t="s">
        <v>130</v>
      </c>
      <c r="R3" s="473"/>
      <c r="S3" s="473"/>
      <c r="T3" s="473"/>
      <c r="U3" s="474"/>
      <c r="V3" s="473" t="s">
        <v>131</v>
      </c>
      <c r="W3" s="473"/>
      <c r="X3" s="473"/>
      <c r="Y3" s="473"/>
      <c r="Z3" s="474"/>
      <c r="AA3" s="454" t="s">
        <v>132</v>
      </c>
      <c r="AB3" s="454"/>
      <c r="AC3" s="457"/>
      <c r="AD3" s="231"/>
      <c r="AF3" s="234" t="s">
        <v>133</v>
      </c>
      <c r="AG3" s="228"/>
      <c r="AH3" s="228"/>
      <c r="AI3" s="235" t="s">
        <v>134</v>
      </c>
      <c r="AJ3" s="234" t="s">
        <v>133</v>
      </c>
      <c r="AK3" s="228"/>
      <c r="AL3" s="228"/>
      <c r="AM3" s="235" t="s">
        <v>125</v>
      </c>
      <c r="AN3" s="534" t="s">
        <v>374</v>
      </c>
      <c r="AO3" s="535"/>
    </row>
    <row r="4" spans="1:41" ht="13.5" customHeight="1">
      <c r="A4" s="236" t="s">
        <v>135</v>
      </c>
      <c r="B4" s="458"/>
      <c r="C4" s="458"/>
      <c r="D4" s="459"/>
      <c r="E4" s="246"/>
      <c r="F4" s="458"/>
      <c r="G4" s="460"/>
      <c r="H4" s="461"/>
      <c r="I4" s="229"/>
      <c r="J4" s="237"/>
      <c r="K4" s="458"/>
      <c r="L4" s="229"/>
      <c r="M4" s="237"/>
      <c r="N4" s="458"/>
      <c r="O4" s="458"/>
      <c r="P4" s="475"/>
      <c r="Q4" s="246"/>
      <c r="R4" s="476" t="s">
        <v>84</v>
      </c>
      <c r="S4" s="475"/>
      <c r="T4" s="459" t="s">
        <v>136</v>
      </c>
      <c r="U4" s="477" t="s">
        <v>137</v>
      </c>
      <c r="V4" s="471"/>
      <c r="W4" s="476" t="s">
        <v>84</v>
      </c>
      <c r="X4" s="471"/>
      <c r="Y4" s="478" t="s">
        <v>136</v>
      </c>
      <c r="Z4" s="477" t="s">
        <v>137</v>
      </c>
      <c r="AA4" s="458"/>
      <c r="AB4" s="458"/>
      <c r="AC4" s="460"/>
      <c r="AD4" s="236" t="s">
        <v>135</v>
      </c>
      <c r="AF4" s="234" t="s">
        <v>138</v>
      </c>
      <c r="AG4" s="235" t="s">
        <v>139</v>
      </c>
      <c r="AH4" s="234" t="s">
        <v>140</v>
      </c>
      <c r="AI4" s="235" t="s">
        <v>141</v>
      </c>
      <c r="AJ4" s="234" t="s">
        <v>138</v>
      </c>
      <c r="AK4" s="235" t="s">
        <v>139</v>
      </c>
      <c r="AL4" s="234" t="s">
        <v>140</v>
      </c>
      <c r="AM4" s="235" t="s">
        <v>141</v>
      </c>
      <c r="AN4" s="536"/>
      <c r="AO4" s="535"/>
    </row>
    <row r="5" spans="1:41" ht="13.5" customHeight="1">
      <c r="A5" s="238"/>
      <c r="B5" s="462" t="s">
        <v>143</v>
      </c>
      <c r="C5" s="463" t="s">
        <v>77</v>
      </c>
      <c r="D5" s="462" t="s">
        <v>78</v>
      </c>
      <c r="E5" s="464" t="s">
        <v>84</v>
      </c>
      <c r="F5" s="464" t="s">
        <v>77</v>
      </c>
      <c r="G5" s="465" t="s">
        <v>78</v>
      </c>
      <c r="H5" s="466" t="s">
        <v>84</v>
      </c>
      <c r="I5" s="482" t="s">
        <v>77</v>
      </c>
      <c r="J5" s="483" t="s">
        <v>78</v>
      </c>
      <c r="K5" s="470" t="s">
        <v>84</v>
      </c>
      <c r="L5" s="482" t="s">
        <v>77</v>
      </c>
      <c r="M5" s="483" t="s">
        <v>78</v>
      </c>
      <c r="N5" s="470" t="s">
        <v>84</v>
      </c>
      <c r="O5" s="464" t="s">
        <v>77</v>
      </c>
      <c r="P5" s="465" t="s">
        <v>78</v>
      </c>
      <c r="Q5" s="464" t="s">
        <v>84</v>
      </c>
      <c r="R5" s="479" t="s">
        <v>77</v>
      </c>
      <c r="S5" s="480" t="s">
        <v>78</v>
      </c>
      <c r="T5" s="471"/>
      <c r="U5" s="481"/>
      <c r="V5" s="476" t="s">
        <v>84</v>
      </c>
      <c r="W5" s="479" t="s">
        <v>77</v>
      </c>
      <c r="X5" s="480" t="s">
        <v>78</v>
      </c>
      <c r="Y5" s="471"/>
      <c r="Z5" s="481"/>
      <c r="AA5" s="470" t="s">
        <v>84</v>
      </c>
      <c r="AB5" s="464" t="s">
        <v>77</v>
      </c>
      <c r="AC5" s="464" t="s">
        <v>78</v>
      </c>
      <c r="AD5" s="238"/>
      <c r="AF5" s="234" t="s">
        <v>144</v>
      </c>
      <c r="AG5" s="234" t="s">
        <v>145</v>
      </c>
      <c r="AH5" s="234" t="s">
        <v>144</v>
      </c>
      <c r="AI5" s="234" t="s">
        <v>145</v>
      </c>
      <c r="AJ5" s="234" t="s">
        <v>144</v>
      </c>
      <c r="AK5" s="234" t="s">
        <v>145</v>
      </c>
      <c r="AL5" s="234" t="s">
        <v>144</v>
      </c>
      <c r="AM5" s="234" t="s">
        <v>145</v>
      </c>
      <c r="AN5" s="468" t="s">
        <v>375</v>
      </c>
      <c r="AO5" s="469" t="s">
        <v>376</v>
      </c>
    </row>
    <row r="6" spans="1:42" s="227" customFormat="1" ht="19.5" customHeight="1">
      <c r="A6" s="239" t="s">
        <v>146</v>
      </c>
      <c r="B6" s="240">
        <v>1088796</v>
      </c>
      <c r="C6" s="240">
        <v>511147</v>
      </c>
      <c r="D6" s="240">
        <v>577649</v>
      </c>
      <c r="E6" s="240">
        <v>-663</v>
      </c>
      <c r="F6" s="240">
        <v>-321</v>
      </c>
      <c r="G6" s="240">
        <v>-342</v>
      </c>
      <c r="H6" s="240">
        <v>529</v>
      </c>
      <c r="I6" s="240">
        <v>287</v>
      </c>
      <c r="J6" s="240">
        <v>242</v>
      </c>
      <c r="K6" s="240">
        <v>1197</v>
      </c>
      <c r="L6" s="240">
        <v>631</v>
      </c>
      <c r="M6" s="240">
        <v>566</v>
      </c>
      <c r="N6" s="240">
        <v>-668</v>
      </c>
      <c r="O6" s="240">
        <v>-344</v>
      </c>
      <c r="P6" s="240">
        <v>-324</v>
      </c>
      <c r="Q6" s="240">
        <v>852</v>
      </c>
      <c r="R6" s="240">
        <v>443</v>
      </c>
      <c r="S6" s="240">
        <v>409</v>
      </c>
      <c r="T6" s="241" t="s">
        <v>147</v>
      </c>
      <c r="U6" s="240">
        <v>852</v>
      </c>
      <c r="V6" s="240">
        <v>847</v>
      </c>
      <c r="W6" s="240">
        <v>420</v>
      </c>
      <c r="X6" s="240">
        <v>427</v>
      </c>
      <c r="Y6" s="241" t="s">
        <v>147</v>
      </c>
      <c r="Z6" s="240">
        <v>847</v>
      </c>
      <c r="AA6" s="240">
        <v>5</v>
      </c>
      <c r="AB6" s="240">
        <v>23</v>
      </c>
      <c r="AC6" s="240">
        <v>-18</v>
      </c>
      <c r="AD6" s="239" t="s">
        <v>146</v>
      </c>
      <c r="AF6" s="246"/>
      <c r="AG6" s="246"/>
      <c r="AH6" s="246"/>
      <c r="AI6" s="246"/>
      <c r="AJ6" s="246"/>
      <c r="AK6" s="246"/>
      <c r="AL6" s="246"/>
      <c r="AM6" s="246"/>
      <c r="AN6" s="522">
        <v>511468</v>
      </c>
      <c r="AO6" s="523">
        <v>577991</v>
      </c>
      <c r="AP6" s="227" t="s">
        <v>146</v>
      </c>
    </row>
    <row r="7" spans="1:42" ht="14.25" customHeight="1">
      <c r="A7" s="247" t="s">
        <v>222</v>
      </c>
      <c r="B7" s="245">
        <v>324757</v>
      </c>
      <c r="C7" s="245">
        <v>152954</v>
      </c>
      <c r="D7" s="245">
        <v>171803</v>
      </c>
      <c r="E7" s="245">
        <v>-26</v>
      </c>
      <c r="F7" s="245">
        <v>-25</v>
      </c>
      <c r="G7" s="245">
        <v>-1</v>
      </c>
      <c r="H7" s="245">
        <v>185</v>
      </c>
      <c r="I7" s="250">
        <v>104</v>
      </c>
      <c r="J7" s="250">
        <v>81</v>
      </c>
      <c r="K7" s="245">
        <v>281</v>
      </c>
      <c r="L7" s="251">
        <v>161</v>
      </c>
      <c r="M7" s="251">
        <v>120</v>
      </c>
      <c r="N7" s="245">
        <v>-96</v>
      </c>
      <c r="O7" s="245">
        <v>-57</v>
      </c>
      <c r="P7" s="245">
        <v>-39</v>
      </c>
      <c r="Q7" s="245">
        <v>490</v>
      </c>
      <c r="R7" s="245">
        <v>251</v>
      </c>
      <c r="S7" s="245">
        <v>239</v>
      </c>
      <c r="T7" s="245">
        <v>171</v>
      </c>
      <c r="U7" s="245">
        <v>319</v>
      </c>
      <c r="V7" s="245">
        <v>420</v>
      </c>
      <c r="W7" s="245">
        <v>219</v>
      </c>
      <c r="X7" s="245">
        <v>201</v>
      </c>
      <c r="Y7" s="245">
        <v>122</v>
      </c>
      <c r="Z7" s="245">
        <v>298</v>
      </c>
      <c r="AA7" s="245">
        <v>70</v>
      </c>
      <c r="AB7" s="245">
        <v>32</v>
      </c>
      <c r="AC7" s="245">
        <v>38</v>
      </c>
      <c r="AD7" s="247" t="s">
        <v>152</v>
      </c>
      <c r="AF7" s="524">
        <v>81</v>
      </c>
      <c r="AG7" s="524">
        <v>90</v>
      </c>
      <c r="AH7" s="524">
        <v>170</v>
      </c>
      <c r="AI7" s="524">
        <v>149</v>
      </c>
      <c r="AJ7" s="524">
        <v>59</v>
      </c>
      <c r="AK7" s="524">
        <v>63</v>
      </c>
      <c r="AL7" s="524">
        <v>160</v>
      </c>
      <c r="AM7" s="524">
        <v>138</v>
      </c>
      <c r="AN7" s="522">
        <v>152979</v>
      </c>
      <c r="AO7" s="523">
        <v>171804</v>
      </c>
      <c r="AP7" s="226" t="s">
        <v>152</v>
      </c>
    </row>
    <row r="8" spans="1:45" ht="14.25" customHeight="1">
      <c r="A8" s="247" t="s">
        <v>154</v>
      </c>
      <c r="B8" s="245">
        <v>58819</v>
      </c>
      <c r="C8" s="245">
        <v>27102</v>
      </c>
      <c r="D8" s="245">
        <v>31717</v>
      </c>
      <c r="E8" s="245">
        <v>-43</v>
      </c>
      <c r="F8" s="245">
        <v>-19</v>
      </c>
      <c r="G8" s="245">
        <v>-24</v>
      </c>
      <c r="H8" s="245">
        <v>24</v>
      </c>
      <c r="I8" s="252">
        <v>11</v>
      </c>
      <c r="J8" s="252">
        <v>13</v>
      </c>
      <c r="K8" s="245">
        <v>63</v>
      </c>
      <c r="L8" s="252">
        <v>33</v>
      </c>
      <c r="M8" s="252">
        <v>30</v>
      </c>
      <c r="N8" s="245">
        <v>-39</v>
      </c>
      <c r="O8" s="245">
        <v>-22</v>
      </c>
      <c r="P8" s="245">
        <v>-17</v>
      </c>
      <c r="Q8" s="245">
        <v>83</v>
      </c>
      <c r="R8" s="245">
        <v>39</v>
      </c>
      <c r="S8" s="245">
        <v>44</v>
      </c>
      <c r="T8" s="245">
        <v>39</v>
      </c>
      <c r="U8" s="245">
        <v>44</v>
      </c>
      <c r="V8" s="245">
        <v>87</v>
      </c>
      <c r="W8" s="245">
        <v>36</v>
      </c>
      <c r="X8" s="245">
        <v>51</v>
      </c>
      <c r="Y8" s="245">
        <v>40</v>
      </c>
      <c r="Z8" s="245">
        <v>47</v>
      </c>
      <c r="AA8" s="245">
        <v>-4</v>
      </c>
      <c r="AB8" s="245">
        <v>3</v>
      </c>
      <c r="AC8" s="245">
        <v>-7</v>
      </c>
      <c r="AD8" s="247" t="s">
        <v>154</v>
      </c>
      <c r="AF8" s="524">
        <v>19</v>
      </c>
      <c r="AG8" s="524">
        <v>20</v>
      </c>
      <c r="AH8" s="524">
        <v>20</v>
      </c>
      <c r="AI8" s="524">
        <v>24</v>
      </c>
      <c r="AJ8" s="524">
        <v>19</v>
      </c>
      <c r="AK8" s="524">
        <v>21</v>
      </c>
      <c r="AL8" s="524">
        <v>17</v>
      </c>
      <c r="AM8" s="524">
        <v>30</v>
      </c>
      <c r="AN8" s="522">
        <v>27121</v>
      </c>
      <c r="AO8" s="523">
        <v>31741</v>
      </c>
      <c r="AP8" s="226" t="s">
        <v>154</v>
      </c>
      <c r="AS8" s="253"/>
    </row>
    <row r="9" spans="1:42" ht="14.25" customHeight="1">
      <c r="A9" s="247" t="s">
        <v>229</v>
      </c>
      <c r="B9" s="245">
        <v>98360</v>
      </c>
      <c r="C9" s="245">
        <v>46177</v>
      </c>
      <c r="D9" s="245">
        <v>52183</v>
      </c>
      <c r="E9" s="245">
        <v>-48</v>
      </c>
      <c r="F9" s="245">
        <v>-27</v>
      </c>
      <c r="G9" s="245">
        <v>-21</v>
      </c>
      <c r="H9" s="245">
        <v>56</v>
      </c>
      <c r="I9" s="252">
        <v>31</v>
      </c>
      <c r="J9" s="252">
        <v>25</v>
      </c>
      <c r="K9" s="245">
        <v>106</v>
      </c>
      <c r="L9" s="252">
        <v>57</v>
      </c>
      <c r="M9" s="252">
        <v>49</v>
      </c>
      <c r="N9" s="245">
        <v>-50</v>
      </c>
      <c r="O9" s="245">
        <v>-26</v>
      </c>
      <c r="P9" s="245">
        <v>-24</v>
      </c>
      <c r="Q9" s="245">
        <v>120</v>
      </c>
      <c r="R9" s="245">
        <v>58</v>
      </c>
      <c r="S9" s="245">
        <v>62</v>
      </c>
      <c r="T9" s="245">
        <v>56</v>
      </c>
      <c r="U9" s="245">
        <v>64</v>
      </c>
      <c r="V9" s="245">
        <v>118</v>
      </c>
      <c r="W9" s="245">
        <v>59</v>
      </c>
      <c r="X9" s="245">
        <v>59</v>
      </c>
      <c r="Y9" s="245">
        <v>43</v>
      </c>
      <c r="Z9" s="245">
        <v>75</v>
      </c>
      <c r="AA9" s="245">
        <v>2</v>
      </c>
      <c r="AB9" s="245">
        <v>-1</v>
      </c>
      <c r="AC9" s="245">
        <v>3</v>
      </c>
      <c r="AD9" s="247" t="s">
        <v>229</v>
      </c>
      <c r="AF9" s="524">
        <v>22</v>
      </c>
      <c r="AG9" s="524">
        <v>34</v>
      </c>
      <c r="AH9" s="524">
        <v>36</v>
      </c>
      <c r="AI9" s="524">
        <v>28</v>
      </c>
      <c r="AJ9" s="524">
        <v>19</v>
      </c>
      <c r="AK9" s="524">
        <v>24</v>
      </c>
      <c r="AL9" s="524">
        <v>40</v>
      </c>
      <c r="AM9" s="524">
        <v>35</v>
      </c>
      <c r="AN9" s="522">
        <v>46204</v>
      </c>
      <c r="AO9" s="523">
        <v>52204</v>
      </c>
      <c r="AP9" s="226" t="s">
        <v>323</v>
      </c>
    </row>
    <row r="10" spans="1:42" ht="14.25" customHeight="1">
      <c r="A10" s="247" t="s">
        <v>155</v>
      </c>
      <c r="B10" s="245">
        <v>78532</v>
      </c>
      <c r="C10" s="245">
        <v>36527</v>
      </c>
      <c r="D10" s="245">
        <v>42005</v>
      </c>
      <c r="E10" s="245">
        <v>-17</v>
      </c>
      <c r="F10" s="245">
        <v>0</v>
      </c>
      <c r="G10" s="245">
        <v>-17</v>
      </c>
      <c r="H10" s="245">
        <v>39</v>
      </c>
      <c r="I10" s="252">
        <v>21</v>
      </c>
      <c r="J10" s="252">
        <v>18</v>
      </c>
      <c r="K10" s="245">
        <v>83</v>
      </c>
      <c r="L10" s="252">
        <v>46</v>
      </c>
      <c r="M10" s="252">
        <v>37</v>
      </c>
      <c r="N10" s="245">
        <v>-44</v>
      </c>
      <c r="O10" s="245">
        <v>-25</v>
      </c>
      <c r="P10" s="245">
        <v>-19</v>
      </c>
      <c r="Q10" s="245">
        <v>127</v>
      </c>
      <c r="R10" s="245">
        <v>65</v>
      </c>
      <c r="S10" s="245">
        <v>62</v>
      </c>
      <c r="T10" s="245">
        <v>45</v>
      </c>
      <c r="U10" s="245">
        <v>82</v>
      </c>
      <c r="V10" s="245">
        <v>100</v>
      </c>
      <c r="W10" s="245">
        <v>40</v>
      </c>
      <c r="X10" s="245">
        <v>60</v>
      </c>
      <c r="Y10" s="245">
        <v>25</v>
      </c>
      <c r="Z10" s="245">
        <v>75</v>
      </c>
      <c r="AA10" s="245">
        <v>27</v>
      </c>
      <c r="AB10" s="245">
        <v>25</v>
      </c>
      <c r="AC10" s="245">
        <v>2</v>
      </c>
      <c r="AD10" s="247" t="s">
        <v>155</v>
      </c>
      <c r="AF10" s="524">
        <v>23</v>
      </c>
      <c r="AG10" s="524">
        <v>22</v>
      </c>
      <c r="AH10" s="524">
        <v>42</v>
      </c>
      <c r="AI10" s="524">
        <v>40</v>
      </c>
      <c r="AJ10" s="524">
        <v>10</v>
      </c>
      <c r="AK10" s="524">
        <v>15</v>
      </c>
      <c r="AL10" s="524">
        <v>30</v>
      </c>
      <c r="AM10" s="524">
        <v>45</v>
      </c>
      <c r="AN10" s="522">
        <v>36527</v>
      </c>
      <c r="AO10" s="523">
        <v>42022</v>
      </c>
      <c r="AP10" s="226" t="s">
        <v>155</v>
      </c>
    </row>
    <row r="11" spans="1:42" ht="14.25" customHeight="1">
      <c r="A11" s="247" t="s">
        <v>156</v>
      </c>
      <c r="B11" s="245">
        <v>32534</v>
      </c>
      <c r="C11" s="245">
        <v>15214</v>
      </c>
      <c r="D11" s="245">
        <v>17320</v>
      </c>
      <c r="E11" s="245">
        <v>-35</v>
      </c>
      <c r="F11" s="245">
        <v>-13</v>
      </c>
      <c r="G11" s="245">
        <v>-22</v>
      </c>
      <c r="H11" s="245">
        <v>12</v>
      </c>
      <c r="I11" s="252">
        <v>8</v>
      </c>
      <c r="J11" s="252">
        <v>4</v>
      </c>
      <c r="K11" s="245">
        <v>37</v>
      </c>
      <c r="L11" s="252">
        <v>20</v>
      </c>
      <c r="M11" s="252">
        <v>17</v>
      </c>
      <c r="N11" s="245">
        <v>-25</v>
      </c>
      <c r="O11" s="245">
        <v>-12</v>
      </c>
      <c r="P11" s="245">
        <v>-13</v>
      </c>
      <c r="Q11" s="245">
        <v>40</v>
      </c>
      <c r="R11" s="245">
        <v>23</v>
      </c>
      <c r="S11" s="245">
        <v>17</v>
      </c>
      <c r="T11" s="245">
        <v>25</v>
      </c>
      <c r="U11" s="245">
        <v>15</v>
      </c>
      <c r="V11" s="245">
        <v>50</v>
      </c>
      <c r="W11" s="245">
        <v>24</v>
      </c>
      <c r="X11" s="245">
        <v>26</v>
      </c>
      <c r="Y11" s="245">
        <v>36</v>
      </c>
      <c r="Z11" s="245">
        <v>14</v>
      </c>
      <c r="AA11" s="245">
        <v>-10</v>
      </c>
      <c r="AB11" s="245">
        <v>-1</v>
      </c>
      <c r="AC11" s="245">
        <v>-9</v>
      </c>
      <c r="AD11" s="247" t="s">
        <v>156</v>
      </c>
      <c r="AF11" s="524">
        <v>12</v>
      </c>
      <c r="AG11" s="524">
        <v>13</v>
      </c>
      <c r="AH11" s="524">
        <v>11</v>
      </c>
      <c r="AI11" s="524">
        <v>4</v>
      </c>
      <c r="AJ11" s="524">
        <v>18</v>
      </c>
      <c r="AK11" s="524">
        <v>18</v>
      </c>
      <c r="AL11" s="524">
        <v>6</v>
      </c>
      <c r="AM11" s="524">
        <v>8</v>
      </c>
      <c r="AN11" s="522">
        <v>15227</v>
      </c>
      <c r="AO11" s="523">
        <v>17342</v>
      </c>
      <c r="AP11" s="226" t="s">
        <v>156</v>
      </c>
    </row>
    <row r="12" spans="1:42" ht="14.25" customHeight="1">
      <c r="A12" s="247" t="s">
        <v>157</v>
      </c>
      <c r="B12" s="245">
        <v>51849</v>
      </c>
      <c r="C12" s="245">
        <v>24527</v>
      </c>
      <c r="D12" s="245">
        <v>27322</v>
      </c>
      <c r="E12" s="245">
        <v>-67</v>
      </c>
      <c r="F12" s="245">
        <v>-39</v>
      </c>
      <c r="G12" s="245">
        <v>-28</v>
      </c>
      <c r="H12" s="245">
        <v>28</v>
      </c>
      <c r="I12" s="252">
        <v>15</v>
      </c>
      <c r="J12" s="252">
        <v>13</v>
      </c>
      <c r="K12" s="245">
        <v>92</v>
      </c>
      <c r="L12" s="252">
        <v>52</v>
      </c>
      <c r="M12" s="252">
        <v>40</v>
      </c>
      <c r="N12" s="245">
        <v>-64</v>
      </c>
      <c r="O12" s="245">
        <v>-37</v>
      </c>
      <c r="P12" s="245">
        <v>-27</v>
      </c>
      <c r="Q12" s="245">
        <v>60</v>
      </c>
      <c r="R12" s="245">
        <v>26</v>
      </c>
      <c r="S12" s="245">
        <v>34</v>
      </c>
      <c r="T12" s="245">
        <v>28</v>
      </c>
      <c r="U12" s="245">
        <v>32</v>
      </c>
      <c r="V12" s="245">
        <v>63</v>
      </c>
      <c r="W12" s="245">
        <v>28</v>
      </c>
      <c r="X12" s="245">
        <v>35</v>
      </c>
      <c r="Y12" s="245">
        <v>31</v>
      </c>
      <c r="Z12" s="245">
        <v>32</v>
      </c>
      <c r="AA12" s="245">
        <v>-3</v>
      </c>
      <c r="AB12" s="245">
        <v>-2</v>
      </c>
      <c r="AC12" s="245">
        <v>-1</v>
      </c>
      <c r="AD12" s="247" t="s">
        <v>157</v>
      </c>
      <c r="AF12" s="524">
        <v>11</v>
      </c>
      <c r="AG12" s="524">
        <v>17</v>
      </c>
      <c r="AH12" s="524">
        <v>15</v>
      </c>
      <c r="AI12" s="524">
        <v>17</v>
      </c>
      <c r="AJ12" s="524">
        <v>10</v>
      </c>
      <c r="AK12" s="524">
        <v>21</v>
      </c>
      <c r="AL12" s="524">
        <v>18</v>
      </c>
      <c r="AM12" s="524">
        <v>14</v>
      </c>
      <c r="AN12" s="522">
        <v>24566</v>
      </c>
      <c r="AO12" s="523">
        <v>27350</v>
      </c>
      <c r="AP12" s="226" t="s">
        <v>157</v>
      </c>
    </row>
    <row r="13" spans="1:42" ht="14.25" customHeight="1">
      <c r="A13" s="247" t="s">
        <v>158</v>
      </c>
      <c r="B13" s="245">
        <v>34263</v>
      </c>
      <c r="C13" s="245">
        <v>15853</v>
      </c>
      <c r="D13" s="245">
        <v>18410</v>
      </c>
      <c r="E13" s="245">
        <v>-34</v>
      </c>
      <c r="F13" s="245">
        <v>-20</v>
      </c>
      <c r="G13" s="245">
        <v>-14</v>
      </c>
      <c r="H13" s="245">
        <v>17</v>
      </c>
      <c r="I13" s="252">
        <v>9</v>
      </c>
      <c r="J13" s="252">
        <v>8</v>
      </c>
      <c r="K13" s="245">
        <v>52</v>
      </c>
      <c r="L13" s="252">
        <v>26</v>
      </c>
      <c r="M13" s="252">
        <v>26</v>
      </c>
      <c r="N13" s="245">
        <v>-35</v>
      </c>
      <c r="O13" s="245">
        <v>-17</v>
      </c>
      <c r="P13" s="245">
        <v>-18</v>
      </c>
      <c r="Q13" s="245">
        <v>49</v>
      </c>
      <c r="R13" s="245">
        <v>21</v>
      </c>
      <c r="S13" s="245">
        <v>28</v>
      </c>
      <c r="T13" s="245">
        <v>10</v>
      </c>
      <c r="U13" s="245">
        <v>39</v>
      </c>
      <c r="V13" s="245">
        <v>48</v>
      </c>
      <c r="W13" s="245">
        <v>24</v>
      </c>
      <c r="X13" s="245">
        <v>24</v>
      </c>
      <c r="Y13" s="245">
        <v>21</v>
      </c>
      <c r="Z13" s="245">
        <v>27</v>
      </c>
      <c r="AA13" s="245">
        <v>1</v>
      </c>
      <c r="AB13" s="245">
        <v>-3</v>
      </c>
      <c r="AC13" s="245">
        <v>4</v>
      </c>
      <c r="AD13" s="247" t="s">
        <v>158</v>
      </c>
      <c r="AF13" s="524">
        <v>3</v>
      </c>
      <c r="AG13" s="524">
        <v>7</v>
      </c>
      <c r="AH13" s="524">
        <v>18</v>
      </c>
      <c r="AI13" s="524">
        <v>21</v>
      </c>
      <c r="AJ13" s="524">
        <v>12</v>
      </c>
      <c r="AK13" s="524">
        <v>9</v>
      </c>
      <c r="AL13" s="524">
        <v>12</v>
      </c>
      <c r="AM13" s="524">
        <v>15</v>
      </c>
      <c r="AN13" s="522">
        <v>15873</v>
      </c>
      <c r="AO13" s="523">
        <v>18424</v>
      </c>
      <c r="AP13" s="226" t="s">
        <v>158</v>
      </c>
    </row>
    <row r="14" spans="1:42" ht="14.25" customHeight="1">
      <c r="A14" s="346" t="s">
        <v>223</v>
      </c>
      <c r="B14" s="245">
        <v>85259</v>
      </c>
      <c r="C14" s="245">
        <v>40703</v>
      </c>
      <c r="D14" s="245">
        <v>44556</v>
      </c>
      <c r="E14" s="245">
        <v>-64</v>
      </c>
      <c r="F14" s="245">
        <v>-32</v>
      </c>
      <c r="G14" s="245">
        <v>-32</v>
      </c>
      <c r="H14" s="245">
        <v>36</v>
      </c>
      <c r="I14" s="252">
        <v>18</v>
      </c>
      <c r="J14" s="252">
        <v>18</v>
      </c>
      <c r="K14" s="245">
        <v>85</v>
      </c>
      <c r="L14" s="252">
        <v>41</v>
      </c>
      <c r="M14" s="252">
        <v>44</v>
      </c>
      <c r="N14" s="245">
        <v>-49</v>
      </c>
      <c r="O14" s="245">
        <v>-23</v>
      </c>
      <c r="P14" s="245">
        <v>-26</v>
      </c>
      <c r="Q14" s="245">
        <v>91</v>
      </c>
      <c r="R14" s="245">
        <v>43</v>
      </c>
      <c r="S14" s="245">
        <v>48</v>
      </c>
      <c r="T14" s="245">
        <v>30</v>
      </c>
      <c r="U14" s="245">
        <v>61</v>
      </c>
      <c r="V14" s="245">
        <v>106</v>
      </c>
      <c r="W14" s="245">
        <v>52</v>
      </c>
      <c r="X14" s="245">
        <v>54</v>
      </c>
      <c r="Y14" s="245">
        <v>37</v>
      </c>
      <c r="Z14" s="245">
        <v>69</v>
      </c>
      <c r="AA14" s="245">
        <v>-15</v>
      </c>
      <c r="AB14" s="245">
        <v>-9</v>
      </c>
      <c r="AC14" s="245">
        <v>-6</v>
      </c>
      <c r="AD14" s="247" t="s">
        <v>217</v>
      </c>
      <c r="AF14" s="524">
        <v>12</v>
      </c>
      <c r="AG14" s="524">
        <v>18</v>
      </c>
      <c r="AH14" s="524">
        <v>31</v>
      </c>
      <c r="AI14" s="524">
        <v>30</v>
      </c>
      <c r="AJ14" s="524">
        <v>22</v>
      </c>
      <c r="AK14" s="524">
        <v>15</v>
      </c>
      <c r="AL14" s="524">
        <v>30</v>
      </c>
      <c r="AM14" s="524">
        <v>39</v>
      </c>
      <c r="AN14" s="522">
        <v>40735</v>
      </c>
      <c r="AO14" s="523">
        <v>44588</v>
      </c>
      <c r="AP14" s="226" t="s">
        <v>217</v>
      </c>
    </row>
    <row r="15" spans="1:42" ht="14.25" customHeight="1">
      <c r="A15" s="247" t="s">
        <v>224</v>
      </c>
      <c r="B15" s="245">
        <v>34676</v>
      </c>
      <c r="C15" s="245">
        <v>16351</v>
      </c>
      <c r="D15" s="245">
        <v>18325</v>
      </c>
      <c r="E15" s="245">
        <v>-11</v>
      </c>
      <c r="F15" s="245">
        <v>2</v>
      </c>
      <c r="G15" s="245">
        <v>-13</v>
      </c>
      <c r="H15" s="245">
        <v>13</v>
      </c>
      <c r="I15" s="252">
        <v>8</v>
      </c>
      <c r="J15" s="252">
        <v>5</v>
      </c>
      <c r="K15" s="245">
        <v>27</v>
      </c>
      <c r="L15" s="252">
        <v>13</v>
      </c>
      <c r="M15" s="252">
        <v>14</v>
      </c>
      <c r="N15" s="245">
        <v>-14</v>
      </c>
      <c r="O15" s="245">
        <v>-5</v>
      </c>
      <c r="P15" s="245">
        <v>-9</v>
      </c>
      <c r="Q15" s="245">
        <v>54</v>
      </c>
      <c r="R15" s="245">
        <v>30</v>
      </c>
      <c r="S15" s="245">
        <v>24</v>
      </c>
      <c r="T15" s="245">
        <v>34</v>
      </c>
      <c r="U15" s="245">
        <v>20</v>
      </c>
      <c r="V15" s="245">
        <v>51</v>
      </c>
      <c r="W15" s="245">
        <v>23</v>
      </c>
      <c r="X15" s="245">
        <v>28</v>
      </c>
      <c r="Y15" s="245">
        <v>28</v>
      </c>
      <c r="Z15" s="245">
        <v>23</v>
      </c>
      <c r="AA15" s="245">
        <v>3</v>
      </c>
      <c r="AB15" s="245">
        <v>7</v>
      </c>
      <c r="AC15" s="245">
        <v>-4</v>
      </c>
      <c r="AD15" s="247" t="s">
        <v>224</v>
      </c>
      <c r="AF15" s="524">
        <v>20</v>
      </c>
      <c r="AG15" s="524">
        <v>14</v>
      </c>
      <c r="AH15" s="524">
        <v>10</v>
      </c>
      <c r="AI15" s="524">
        <v>10</v>
      </c>
      <c r="AJ15" s="524">
        <v>11</v>
      </c>
      <c r="AK15" s="524">
        <v>17</v>
      </c>
      <c r="AL15" s="524">
        <v>12</v>
      </c>
      <c r="AM15" s="524">
        <v>11</v>
      </c>
      <c r="AN15" s="522">
        <v>16349</v>
      </c>
      <c r="AO15" s="523">
        <v>18338</v>
      </c>
      <c r="AP15" s="226" t="s">
        <v>224</v>
      </c>
    </row>
    <row r="16" spans="1:42" ht="14.25" customHeight="1">
      <c r="A16" s="247" t="s">
        <v>225</v>
      </c>
      <c r="B16" s="245">
        <v>88710</v>
      </c>
      <c r="C16" s="245">
        <v>41423</v>
      </c>
      <c r="D16" s="245">
        <v>47287</v>
      </c>
      <c r="E16" s="245">
        <v>-54</v>
      </c>
      <c r="F16" s="245">
        <v>-23</v>
      </c>
      <c r="G16" s="245">
        <v>-31</v>
      </c>
      <c r="H16" s="245">
        <v>50</v>
      </c>
      <c r="I16" s="252">
        <v>32</v>
      </c>
      <c r="J16" s="252">
        <v>18</v>
      </c>
      <c r="K16" s="245">
        <v>105</v>
      </c>
      <c r="L16" s="252">
        <v>52</v>
      </c>
      <c r="M16" s="252">
        <v>53</v>
      </c>
      <c r="N16" s="245">
        <v>-55</v>
      </c>
      <c r="O16" s="245">
        <v>-20</v>
      </c>
      <c r="P16" s="245">
        <v>-35</v>
      </c>
      <c r="Q16" s="245">
        <v>105</v>
      </c>
      <c r="R16" s="245">
        <v>47</v>
      </c>
      <c r="S16" s="245">
        <v>58</v>
      </c>
      <c r="T16" s="245">
        <v>59</v>
      </c>
      <c r="U16" s="245">
        <v>46</v>
      </c>
      <c r="V16" s="245">
        <v>104</v>
      </c>
      <c r="W16" s="245">
        <v>50</v>
      </c>
      <c r="X16" s="245">
        <v>54</v>
      </c>
      <c r="Y16" s="245">
        <v>58</v>
      </c>
      <c r="Z16" s="245">
        <v>46</v>
      </c>
      <c r="AA16" s="245">
        <v>1</v>
      </c>
      <c r="AB16" s="245">
        <v>-3</v>
      </c>
      <c r="AC16" s="245">
        <v>4</v>
      </c>
      <c r="AD16" s="247" t="s">
        <v>225</v>
      </c>
      <c r="AF16" s="524">
        <v>27</v>
      </c>
      <c r="AG16" s="524">
        <v>32</v>
      </c>
      <c r="AH16" s="524">
        <v>20</v>
      </c>
      <c r="AI16" s="524">
        <v>26</v>
      </c>
      <c r="AJ16" s="524">
        <v>28</v>
      </c>
      <c r="AK16" s="524">
        <v>30</v>
      </c>
      <c r="AL16" s="524">
        <v>22</v>
      </c>
      <c r="AM16" s="524">
        <v>24</v>
      </c>
      <c r="AN16" s="522">
        <v>41446</v>
      </c>
      <c r="AO16" s="523">
        <v>47318</v>
      </c>
      <c r="AP16" s="226" t="s">
        <v>225</v>
      </c>
    </row>
    <row r="17" spans="1:42" ht="14.25" customHeight="1">
      <c r="A17" s="247" t="s">
        <v>219</v>
      </c>
      <c r="B17" s="245">
        <v>36663</v>
      </c>
      <c r="C17" s="245">
        <v>17252</v>
      </c>
      <c r="D17" s="245">
        <v>19411</v>
      </c>
      <c r="E17" s="245">
        <v>-48</v>
      </c>
      <c r="F17" s="245">
        <v>-19</v>
      </c>
      <c r="G17" s="245">
        <v>-29</v>
      </c>
      <c r="H17" s="245">
        <v>14</v>
      </c>
      <c r="I17" s="252">
        <v>8</v>
      </c>
      <c r="J17" s="252">
        <v>6</v>
      </c>
      <c r="K17" s="245">
        <v>58</v>
      </c>
      <c r="L17" s="252">
        <v>25</v>
      </c>
      <c r="M17" s="252">
        <v>33</v>
      </c>
      <c r="N17" s="245">
        <v>-44</v>
      </c>
      <c r="O17" s="245">
        <v>-17</v>
      </c>
      <c r="P17" s="245">
        <v>-27</v>
      </c>
      <c r="Q17" s="245">
        <v>37</v>
      </c>
      <c r="R17" s="245">
        <v>20</v>
      </c>
      <c r="S17" s="245">
        <v>17</v>
      </c>
      <c r="T17" s="245">
        <v>23</v>
      </c>
      <c r="U17" s="245">
        <v>14</v>
      </c>
      <c r="V17" s="245">
        <v>41</v>
      </c>
      <c r="W17" s="245">
        <v>22</v>
      </c>
      <c r="X17" s="245">
        <v>19</v>
      </c>
      <c r="Y17" s="245">
        <v>17</v>
      </c>
      <c r="Z17" s="245">
        <v>24</v>
      </c>
      <c r="AA17" s="245">
        <v>-4</v>
      </c>
      <c r="AB17" s="245">
        <v>-2</v>
      </c>
      <c r="AC17" s="245">
        <v>-2</v>
      </c>
      <c r="AD17" s="247" t="s">
        <v>218</v>
      </c>
      <c r="AF17" s="524">
        <v>13</v>
      </c>
      <c r="AG17" s="524">
        <v>10</v>
      </c>
      <c r="AH17" s="524">
        <v>7</v>
      </c>
      <c r="AI17" s="524">
        <v>7</v>
      </c>
      <c r="AJ17" s="524">
        <v>8</v>
      </c>
      <c r="AK17" s="524">
        <v>9</v>
      </c>
      <c r="AL17" s="524">
        <v>14</v>
      </c>
      <c r="AM17" s="524">
        <v>10</v>
      </c>
      <c r="AN17" s="522">
        <v>17271</v>
      </c>
      <c r="AO17" s="523">
        <v>19440</v>
      </c>
      <c r="AP17" s="226" t="s">
        <v>218</v>
      </c>
    </row>
    <row r="18" spans="1:42" ht="14.25" customHeight="1">
      <c r="A18" s="247" t="s">
        <v>228</v>
      </c>
      <c r="B18" s="245">
        <v>27652</v>
      </c>
      <c r="C18" s="245">
        <v>13203</v>
      </c>
      <c r="D18" s="245">
        <v>14449</v>
      </c>
      <c r="E18" s="245">
        <v>-16</v>
      </c>
      <c r="F18" s="245">
        <v>-17</v>
      </c>
      <c r="G18" s="245">
        <v>1</v>
      </c>
      <c r="H18" s="245">
        <v>10</v>
      </c>
      <c r="I18" s="252">
        <v>3</v>
      </c>
      <c r="J18" s="252">
        <v>7</v>
      </c>
      <c r="K18" s="245">
        <v>24</v>
      </c>
      <c r="L18" s="252">
        <v>17</v>
      </c>
      <c r="M18" s="252">
        <v>7</v>
      </c>
      <c r="N18" s="245">
        <v>-14</v>
      </c>
      <c r="O18" s="245">
        <v>-14</v>
      </c>
      <c r="P18" s="245">
        <v>0</v>
      </c>
      <c r="Q18" s="245">
        <v>35</v>
      </c>
      <c r="R18" s="245">
        <v>20</v>
      </c>
      <c r="S18" s="245">
        <v>15</v>
      </c>
      <c r="T18" s="245">
        <v>11</v>
      </c>
      <c r="U18" s="245">
        <v>24</v>
      </c>
      <c r="V18" s="245">
        <v>37</v>
      </c>
      <c r="W18" s="245">
        <v>23</v>
      </c>
      <c r="X18" s="245">
        <v>14</v>
      </c>
      <c r="Y18" s="245">
        <v>17</v>
      </c>
      <c r="Z18" s="245">
        <v>20</v>
      </c>
      <c r="AA18" s="245">
        <v>-2</v>
      </c>
      <c r="AB18" s="245">
        <v>-3</v>
      </c>
      <c r="AC18" s="245">
        <v>1</v>
      </c>
      <c r="AD18" s="247" t="s">
        <v>228</v>
      </c>
      <c r="AF18" s="524">
        <v>6</v>
      </c>
      <c r="AG18" s="524">
        <v>5</v>
      </c>
      <c r="AH18" s="524">
        <v>14</v>
      </c>
      <c r="AI18" s="524">
        <v>10</v>
      </c>
      <c r="AJ18" s="524">
        <v>9</v>
      </c>
      <c r="AK18" s="524">
        <v>8</v>
      </c>
      <c r="AL18" s="524">
        <v>14</v>
      </c>
      <c r="AM18" s="524">
        <v>6</v>
      </c>
      <c r="AN18" s="522">
        <v>13220</v>
      </c>
      <c r="AO18" s="523">
        <v>14448</v>
      </c>
      <c r="AP18" s="226" t="s">
        <v>228</v>
      </c>
    </row>
    <row r="19" spans="1:42" ht="14.25" customHeight="1">
      <c r="A19" s="247" t="s">
        <v>226</v>
      </c>
      <c r="B19" s="245">
        <v>29779</v>
      </c>
      <c r="C19" s="245">
        <v>13843</v>
      </c>
      <c r="D19" s="245">
        <v>15936</v>
      </c>
      <c r="E19" s="245">
        <v>-21</v>
      </c>
      <c r="F19" s="245">
        <v>-11</v>
      </c>
      <c r="G19" s="245">
        <v>-10</v>
      </c>
      <c r="H19" s="245">
        <v>14</v>
      </c>
      <c r="I19" s="252">
        <v>6</v>
      </c>
      <c r="J19" s="252">
        <v>8</v>
      </c>
      <c r="K19" s="245">
        <v>45</v>
      </c>
      <c r="L19" s="252">
        <v>23</v>
      </c>
      <c r="M19" s="252">
        <v>22</v>
      </c>
      <c r="N19" s="245">
        <v>-31</v>
      </c>
      <c r="O19" s="245">
        <v>-17</v>
      </c>
      <c r="P19" s="245">
        <v>-14</v>
      </c>
      <c r="Q19" s="245">
        <v>46</v>
      </c>
      <c r="R19" s="245">
        <v>24</v>
      </c>
      <c r="S19" s="245">
        <v>22</v>
      </c>
      <c r="T19" s="245">
        <v>21</v>
      </c>
      <c r="U19" s="245">
        <v>25</v>
      </c>
      <c r="V19" s="245">
        <v>36</v>
      </c>
      <c r="W19" s="245">
        <v>18</v>
      </c>
      <c r="X19" s="245">
        <v>18</v>
      </c>
      <c r="Y19" s="245">
        <v>21</v>
      </c>
      <c r="Z19" s="245">
        <v>15</v>
      </c>
      <c r="AA19" s="245">
        <v>10</v>
      </c>
      <c r="AB19" s="245">
        <v>6</v>
      </c>
      <c r="AC19" s="245">
        <v>4</v>
      </c>
      <c r="AD19" s="247" t="s">
        <v>226</v>
      </c>
      <c r="AF19" s="524">
        <v>9</v>
      </c>
      <c r="AG19" s="524">
        <v>12</v>
      </c>
      <c r="AH19" s="524">
        <v>15</v>
      </c>
      <c r="AI19" s="524">
        <v>10</v>
      </c>
      <c r="AJ19" s="524">
        <v>9</v>
      </c>
      <c r="AK19" s="524">
        <v>12</v>
      </c>
      <c r="AL19" s="524">
        <v>9</v>
      </c>
      <c r="AM19" s="524">
        <v>6</v>
      </c>
      <c r="AN19" s="522">
        <v>13854</v>
      </c>
      <c r="AO19" s="523">
        <v>15946</v>
      </c>
      <c r="AP19" s="226" t="s">
        <v>226</v>
      </c>
    </row>
    <row r="20" spans="1:42" ht="14.25" customHeight="1">
      <c r="A20" s="247" t="s">
        <v>160</v>
      </c>
      <c r="B20" s="245">
        <v>6142</v>
      </c>
      <c r="C20" s="249">
        <v>2918</v>
      </c>
      <c r="D20" s="249">
        <v>3224</v>
      </c>
      <c r="E20" s="257">
        <v>-2</v>
      </c>
      <c r="F20" s="245">
        <v>0</v>
      </c>
      <c r="G20" s="245">
        <v>-2</v>
      </c>
      <c r="H20" s="245">
        <v>0</v>
      </c>
      <c r="I20" s="252">
        <v>0</v>
      </c>
      <c r="J20" s="252">
        <v>0</v>
      </c>
      <c r="K20" s="245">
        <v>7</v>
      </c>
      <c r="L20" s="252">
        <v>5</v>
      </c>
      <c r="M20" s="252">
        <v>2</v>
      </c>
      <c r="N20" s="245">
        <v>-7</v>
      </c>
      <c r="O20" s="245">
        <v>-5</v>
      </c>
      <c r="P20" s="245">
        <v>-2</v>
      </c>
      <c r="Q20" s="245">
        <v>10</v>
      </c>
      <c r="R20" s="245">
        <v>7</v>
      </c>
      <c r="S20" s="245">
        <v>3</v>
      </c>
      <c r="T20" s="245">
        <v>1</v>
      </c>
      <c r="U20" s="245">
        <v>9</v>
      </c>
      <c r="V20" s="245">
        <v>5</v>
      </c>
      <c r="W20" s="245">
        <v>2</v>
      </c>
      <c r="X20" s="245">
        <v>3</v>
      </c>
      <c r="Y20" s="245">
        <v>3</v>
      </c>
      <c r="Z20" s="245">
        <v>2</v>
      </c>
      <c r="AA20" s="245">
        <v>5</v>
      </c>
      <c r="AB20" s="245">
        <v>5</v>
      </c>
      <c r="AC20" s="245">
        <v>0</v>
      </c>
      <c r="AD20" s="247" t="s">
        <v>160</v>
      </c>
      <c r="AF20" s="524">
        <v>1</v>
      </c>
      <c r="AG20" s="524">
        <v>0</v>
      </c>
      <c r="AH20" s="524">
        <v>6</v>
      </c>
      <c r="AI20" s="524">
        <v>3</v>
      </c>
      <c r="AJ20" s="524">
        <v>1</v>
      </c>
      <c r="AK20" s="524">
        <v>2</v>
      </c>
      <c r="AL20" s="524">
        <v>1</v>
      </c>
      <c r="AM20" s="524">
        <v>1</v>
      </c>
      <c r="AN20" s="522">
        <v>2918</v>
      </c>
      <c r="AO20" s="523">
        <v>3226</v>
      </c>
      <c r="AP20" s="226" t="s">
        <v>160</v>
      </c>
    </row>
    <row r="21" spans="1:42" ht="14.25" customHeight="1">
      <c r="A21" s="258" t="s">
        <v>162</v>
      </c>
      <c r="B21" s="245">
        <v>2772</v>
      </c>
      <c r="C21" s="245">
        <v>1298</v>
      </c>
      <c r="D21" s="245">
        <v>1474</v>
      </c>
      <c r="E21" s="245">
        <v>-2</v>
      </c>
      <c r="F21" s="245">
        <v>0</v>
      </c>
      <c r="G21" s="245">
        <v>-2</v>
      </c>
      <c r="H21" s="245">
        <v>0</v>
      </c>
      <c r="I21" s="252">
        <v>0</v>
      </c>
      <c r="J21" s="252">
        <v>0</v>
      </c>
      <c r="K21" s="245">
        <v>1</v>
      </c>
      <c r="L21" s="252">
        <v>0</v>
      </c>
      <c r="M21" s="252">
        <v>1</v>
      </c>
      <c r="N21" s="245">
        <v>-1</v>
      </c>
      <c r="O21" s="245">
        <v>0</v>
      </c>
      <c r="P21" s="245">
        <v>-1</v>
      </c>
      <c r="Q21" s="245">
        <v>1</v>
      </c>
      <c r="R21" s="245">
        <v>1</v>
      </c>
      <c r="S21" s="245">
        <v>0</v>
      </c>
      <c r="T21" s="245">
        <v>1</v>
      </c>
      <c r="U21" s="245">
        <v>0</v>
      </c>
      <c r="V21" s="245">
        <v>2</v>
      </c>
      <c r="W21" s="245">
        <v>1</v>
      </c>
      <c r="X21" s="245">
        <v>1</v>
      </c>
      <c r="Y21" s="245">
        <v>0</v>
      </c>
      <c r="Z21" s="245">
        <v>2</v>
      </c>
      <c r="AA21" s="245">
        <v>-1</v>
      </c>
      <c r="AB21" s="245">
        <v>0</v>
      </c>
      <c r="AC21" s="245">
        <v>-1</v>
      </c>
      <c r="AD21" s="247" t="s">
        <v>220</v>
      </c>
      <c r="AF21" s="524">
        <v>1</v>
      </c>
      <c r="AG21" s="524">
        <v>0</v>
      </c>
      <c r="AH21" s="524">
        <v>0</v>
      </c>
      <c r="AI21" s="524">
        <v>0</v>
      </c>
      <c r="AJ21" s="524">
        <v>0</v>
      </c>
      <c r="AK21" s="524">
        <v>0</v>
      </c>
      <c r="AL21" s="524">
        <v>1</v>
      </c>
      <c r="AM21" s="524">
        <v>1</v>
      </c>
      <c r="AN21" s="522">
        <v>1298</v>
      </c>
      <c r="AO21" s="523">
        <v>1476</v>
      </c>
      <c r="AP21" s="226" t="s">
        <v>220</v>
      </c>
    </row>
    <row r="22" spans="1:42" ht="14.25" customHeight="1">
      <c r="A22" s="360" t="s">
        <v>164</v>
      </c>
      <c r="B22" s="245">
        <v>3934</v>
      </c>
      <c r="C22" s="245">
        <v>1869</v>
      </c>
      <c r="D22" s="245">
        <v>2065</v>
      </c>
      <c r="E22" s="245">
        <v>-8</v>
      </c>
      <c r="F22" s="245">
        <v>-2</v>
      </c>
      <c r="G22" s="245">
        <v>-6</v>
      </c>
      <c r="H22" s="245">
        <v>1</v>
      </c>
      <c r="I22" s="361">
        <v>0</v>
      </c>
      <c r="J22" s="361">
        <v>1</v>
      </c>
      <c r="K22" s="245">
        <v>4</v>
      </c>
      <c r="L22" s="361">
        <v>0</v>
      </c>
      <c r="M22" s="361">
        <v>4</v>
      </c>
      <c r="N22" s="245">
        <v>-3</v>
      </c>
      <c r="O22" s="245">
        <v>0</v>
      </c>
      <c r="P22" s="245">
        <v>-3</v>
      </c>
      <c r="Q22" s="245">
        <v>8</v>
      </c>
      <c r="R22" s="245">
        <v>2</v>
      </c>
      <c r="S22" s="245">
        <v>6</v>
      </c>
      <c r="T22" s="245">
        <v>2</v>
      </c>
      <c r="U22" s="245">
        <v>6</v>
      </c>
      <c r="V22" s="245">
        <v>13</v>
      </c>
      <c r="W22" s="245">
        <v>4</v>
      </c>
      <c r="X22" s="245">
        <v>9</v>
      </c>
      <c r="Y22" s="245">
        <v>6</v>
      </c>
      <c r="Z22" s="245">
        <v>7</v>
      </c>
      <c r="AA22" s="245">
        <v>-5</v>
      </c>
      <c r="AB22" s="245">
        <v>-2</v>
      </c>
      <c r="AC22" s="245">
        <v>-3</v>
      </c>
      <c r="AD22" s="360" t="s">
        <v>164</v>
      </c>
      <c r="AF22" s="525">
        <v>0</v>
      </c>
      <c r="AG22" s="525">
        <v>2</v>
      </c>
      <c r="AH22" s="525">
        <v>2</v>
      </c>
      <c r="AI22" s="525">
        <v>4</v>
      </c>
      <c r="AJ22" s="525">
        <v>2</v>
      </c>
      <c r="AK22" s="525">
        <v>4</v>
      </c>
      <c r="AL22" s="525">
        <v>2</v>
      </c>
      <c r="AM22" s="525">
        <v>5</v>
      </c>
      <c r="AN22" s="522">
        <v>1871</v>
      </c>
      <c r="AO22" s="523">
        <v>2071</v>
      </c>
      <c r="AP22" s="226" t="s">
        <v>164</v>
      </c>
    </row>
    <row r="23" spans="1:42" ht="14.25" customHeight="1">
      <c r="A23" s="247" t="s">
        <v>233</v>
      </c>
      <c r="B23" s="245">
        <v>18721</v>
      </c>
      <c r="C23" s="245">
        <v>8594</v>
      </c>
      <c r="D23" s="245">
        <v>10127</v>
      </c>
      <c r="E23" s="245">
        <v>-41</v>
      </c>
      <c r="F23" s="245">
        <v>-18</v>
      </c>
      <c r="G23" s="245">
        <v>-23</v>
      </c>
      <c r="H23" s="245">
        <v>5</v>
      </c>
      <c r="I23" s="252">
        <v>2</v>
      </c>
      <c r="J23" s="252">
        <v>3</v>
      </c>
      <c r="K23" s="245">
        <v>28</v>
      </c>
      <c r="L23" s="252">
        <v>11</v>
      </c>
      <c r="M23" s="252">
        <v>17</v>
      </c>
      <c r="N23" s="245">
        <v>-23</v>
      </c>
      <c r="O23" s="245">
        <v>-9</v>
      </c>
      <c r="P23" s="245">
        <v>-14</v>
      </c>
      <c r="Q23" s="245">
        <v>17</v>
      </c>
      <c r="R23" s="245">
        <v>10</v>
      </c>
      <c r="S23" s="245">
        <v>7</v>
      </c>
      <c r="T23" s="245">
        <v>5</v>
      </c>
      <c r="U23" s="245">
        <v>12</v>
      </c>
      <c r="V23" s="245">
        <v>35</v>
      </c>
      <c r="W23" s="245">
        <v>19</v>
      </c>
      <c r="X23" s="245">
        <v>16</v>
      </c>
      <c r="Y23" s="245">
        <v>21</v>
      </c>
      <c r="Z23" s="245">
        <v>14</v>
      </c>
      <c r="AA23" s="245">
        <v>-18</v>
      </c>
      <c r="AB23" s="245">
        <v>-9</v>
      </c>
      <c r="AC23" s="245">
        <v>-9</v>
      </c>
      <c r="AD23" s="247" t="s">
        <v>233</v>
      </c>
      <c r="AF23" s="524">
        <v>3</v>
      </c>
      <c r="AG23" s="524">
        <v>2</v>
      </c>
      <c r="AH23" s="524">
        <v>7</v>
      </c>
      <c r="AI23" s="524">
        <v>5</v>
      </c>
      <c r="AJ23" s="524">
        <v>10</v>
      </c>
      <c r="AK23" s="524">
        <v>11</v>
      </c>
      <c r="AL23" s="524">
        <v>9</v>
      </c>
      <c r="AM23" s="524">
        <v>5</v>
      </c>
      <c r="AN23" s="522">
        <v>8612</v>
      </c>
      <c r="AO23" s="523">
        <v>10150</v>
      </c>
      <c r="AP23" s="226" t="s">
        <v>233</v>
      </c>
    </row>
    <row r="24" spans="1:42" ht="14.25" customHeight="1">
      <c r="A24" s="247" t="s">
        <v>234</v>
      </c>
      <c r="B24" s="245">
        <v>8255</v>
      </c>
      <c r="C24" s="245">
        <v>3803</v>
      </c>
      <c r="D24" s="245">
        <v>4452</v>
      </c>
      <c r="E24" s="245">
        <v>-14</v>
      </c>
      <c r="F24" s="245">
        <v>-5</v>
      </c>
      <c r="G24" s="245">
        <v>-9</v>
      </c>
      <c r="H24" s="245">
        <v>4</v>
      </c>
      <c r="I24" s="252">
        <v>1</v>
      </c>
      <c r="J24" s="252">
        <v>3</v>
      </c>
      <c r="K24" s="245">
        <v>8</v>
      </c>
      <c r="L24" s="252">
        <v>2</v>
      </c>
      <c r="M24" s="252">
        <v>6</v>
      </c>
      <c r="N24" s="245">
        <v>-4</v>
      </c>
      <c r="O24" s="245">
        <v>-1</v>
      </c>
      <c r="P24" s="245">
        <v>-3</v>
      </c>
      <c r="Q24" s="245">
        <v>14</v>
      </c>
      <c r="R24" s="245">
        <v>3</v>
      </c>
      <c r="S24" s="245">
        <v>11</v>
      </c>
      <c r="T24" s="245">
        <v>6</v>
      </c>
      <c r="U24" s="245">
        <v>8</v>
      </c>
      <c r="V24" s="245">
        <v>24</v>
      </c>
      <c r="W24" s="245">
        <v>7</v>
      </c>
      <c r="X24" s="245">
        <v>17</v>
      </c>
      <c r="Y24" s="245">
        <v>4</v>
      </c>
      <c r="Z24" s="245">
        <v>20</v>
      </c>
      <c r="AA24" s="245">
        <v>-10</v>
      </c>
      <c r="AB24" s="245">
        <v>-4</v>
      </c>
      <c r="AC24" s="245">
        <v>-6</v>
      </c>
      <c r="AD24" s="247" t="s">
        <v>234</v>
      </c>
      <c r="AF24" s="524">
        <v>2</v>
      </c>
      <c r="AG24" s="524">
        <v>4</v>
      </c>
      <c r="AH24" s="524">
        <v>1</v>
      </c>
      <c r="AI24" s="524">
        <v>7</v>
      </c>
      <c r="AJ24" s="524">
        <v>2</v>
      </c>
      <c r="AK24" s="524">
        <v>2</v>
      </c>
      <c r="AL24" s="524">
        <v>5</v>
      </c>
      <c r="AM24" s="524">
        <v>15</v>
      </c>
      <c r="AN24" s="522">
        <v>3808</v>
      </c>
      <c r="AO24" s="523">
        <v>4461</v>
      </c>
      <c r="AP24" s="226" t="s">
        <v>234</v>
      </c>
    </row>
    <row r="25" spans="1:42" ht="14.25" customHeight="1">
      <c r="A25" s="247" t="s">
        <v>166</v>
      </c>
      <c r="B25" s="245">
        <v>10571</v>
      </c>
      <c r="C25" s="245">
        <v>4895</v>
      </c>
      <c r="D25" s="245">
        <v>5676</v>
      </c>
      <c r="E25" s="245">
        <v>-12</v>
      </c>
      <c r="F25" s="245">
        <v>-2</v>
      </c>
      <c r="G25" s="245">
        <v>-10</v>
      </c>
      <c r="H25" s="245">
        <v>3</v>
      </c>
      <c r="I25" s="251">
        <v>3</v>
      </c>
      <c r="J25" s="251">
        <v>0</v>
      </c>
      <c r="K25" s="245">
        <v>18</v>
      </c>
      <c r="L25" s="251">
        <v>11</v>
      </c>
      <c r="M25" s="251">
        <v>7</v>
      </c>
      <c r="N25" s="245">
        <v>-15</v>
      </c>
      <c r="O25" s="245">
        <v>-8</v>
      </c>
      <c r="P25" s="245">
        <v>-7</v>
      </c>
      <c r="Q25" s="245">
        <v>16</v>
      </c>
      <c r="R25" s="245">
        <v>10</v>
      </c>
      <c r="S25" s="245">
        <v>6</v>
      </c>
      <c r="T25" s="245">
        <v>10</v>
      </c>
      <c r="U25" s="245">
        <v>6</v>
      </c>
      <c r="V25" s="245">
        <v>13</v>
      </c>
      <c r="W25" s="245">
        <v>4</v>
      </c>
      <c r="X25" s="245">
        <v>9</v>
      </c>
      <c r="Y25" s="245">
        <v>11</v>
      </c>
      <c r="Z25" s="245">
        <v>2</v>
      </c>
      <c r="AA25" s="245">
        <v>3</v>
      </c>
      <c r="AB25" s="245">
        <v>6</v>
      </c>
      <c r="AC25" s="245">
        <v>-3</v>
      </c>
      <c r="AD25" s="247" t="s">
        <v>166</v>
      </c>
      <c r="AF25" s="524">
        <v>6</v>
      </c>
      <c r="AG25" s="524">
        <v>4</v>
      </c>
      <c r="AH25" s="524">
        <v>4</v>
      </c>
      <c r="AI25" s="524">
        <v>2</v>
      </c>
      <c r="AJ25" s="524">
        <v>3</v>
      </c>
      <c r="AK25" s="524">
        <v>8</v>
      </c>
      <c r="AL25" s="524">
        <v>1</v>
      </c>
      <c r="AM25" s="524">
        <v>1</v>
      </c>
      <c r="AN25" s="522">
        <v>4897</v>
      </c>
      <c r="AO25" s="523">
        <v>5686</v>
      </c>
      <c r="AP25" s="226" t="s">
        <v>166</v>
      </c>
    </row>
    <row r="26" spans="1:42" ht="14.25" customHeight="1">
      <c r="A26" s="247" t="s">
        <v>167</v>
      </c>
      <c r="B26" s="245">
        <v>6663</v>
      </c>
      <c r="C26" s="245">
        <v>3061</v>
      </c>
      <c r="D26" s="245">
        <v>3602</v>
      </c>
      <c r="E26" s="245">
        <v>-23</v>
      </c>
      <c r="F26" s="245">
        <v>-14</v>
      </c>
      <c r="G26" s="245">
        <v>-9</v>
      </c>
      <c r="H26" s="245">
        <v>2</v>
      </c>
      <c r="I26" s="252">
        <v>0</v>
      </c>
      <c r="J26" s="252">
        <v>2</v>
      </c>
      <c r="K26" s="245">
        <v>14</v>
      </c>
      <c r="L26" s="252">
        <v>7</v>
      </c>
      <c r="M26" s="252">
        <v>7</v>
      </c>
      <c r="N26" s="245">
        <v>-12</v>
      </c>
      <c r="O26" s="245">
        <v>-7</v>
      </c>
      <c r="P26" s="245">
        <v>-5</v>
      </c>
      <c r="Q26" s="245">
        <v>9</v>
      </c>
      <c r="R26" s="245">
        <v>5</v>
      </c>
      <c r="S26" s="245">
        <v>4</v>
      </c>
      <c r="T26" s="245">
        <v>5</v>
      </c>
      <c r="U26" s="245">
        <v>4</v>
      </c>
      <c r="V26" s="245">
        <v>20</v>
      </c>
      <c r="W26" s="245">
        <v>12</v>
      </c>
      <c r="X26" s="245">
        <v>8</v>
      </c>
      <c r="Y26" s="245">
        <v>14</v>
      </c>
      <c r="Z26" s="245">
        <v>6</v>
      </c>
      <c r="AA26" s="245">
        <v>-11</v>
      </c>
      <c r="AB26" s="245">
        <v>-7</v>
      </c>
      <c r="AC26" s="245">
        <v>-4</v>
      </c>
      <c r="AD26" s="247" t="s">
        <v>167</v>
      </c>
      <c r="AF26" s="524">
        <v>2</v>
      </c>
      <c r="AG26" s="524">
        <v>3</v>
      </c>
      <c r="AH26" s="524">
        <v>3</v>
      </c>
      <c r="AI26" s="524">
        <v>1</v>
      </c>
      <c r="AJ26" s="524">
        <v>8</v>
      </c>
      <c r="AK26" s="524">
        <v>6</v>
      </c>
      <c r="AL26" s="524">
        <v>4</v>
      </c>
      <c r="AM26" s="524">
        <v>2</v>
      </c>
      <c r="AN26" s="522">
        <v>3075</v>
      </c>
      <c r="AO26" s="523">
        <v>3611</v>
      </c>
      <c r="AP26" s="226" t="s">
        <v>167</v>
      </c>
    </row>
    <row r="27" spans="1:42" ht="14.25" customHeight="1">
      <c r="A27" s="247" t="s">
        <v>168</v>
      </c>
      <c r="B27" s="245">
        <v>5480</v>
      </c>
      <c r="C27" s="245">
        <v>2544</v>
      </c>
      <c r="D27" s="245">
        <v>2936</v>
      </c>
      <c r="E27" s="245">
        <v>-6</v>
      </c>
      <c r="F27" s="245">
        <v>-6</v>
      </c>
      <c r="G27" s="245">
        <v>0</v>
      </c>
      <c r="H27" s="245">
        <v>1</v>
      </c>
      <c r="I27" s="252">
        <v>0</v>
      </c>
      <c r="J27" s="252">
        <v>1</v>
      </c>
      <c r="K27" s="245">
        <v>6</v>
      </c>
      <c r="L27" s="252">
        <v>3</v>
      </c>
      <c r="M27" s="252">
        <v>3</v>
      </c>
      <c r="N27" s="245">
        <v>-5</v>
      </c>
      <c r="O27" s="245">
        <v>-3</v>
      </c>
      <c r="P27" s="245">
        <v>-2</v>
      </c>
      <c r="Q27" s="245">
        <v>6</v>
      </c>
      <c r="R27" s="245">
        <v>2</v>
      </c>
      <c r="S27" s="245">
        <v>4</v>
      </c>
      <c r="T27" s="245">
        <v>3</v>
      </c>
      <c r="U27" s="245">
        <v>3</v>
      </c>
      <c r="V27" s="245">
        <v>7</v>
      </c>
      <c r="W27" s="245">
        <v>5</v>
      </c>
      <c r="X27" s="245">
        <v>2</v>
      </c>
      <c r="Y27" s="245">
        <v>4</v>
      </c>
      <c r="Z27" s="245">
        <v>3</v>
      </c>
      <c r="AA27" s="245">
        <v>-1</v>
      </c>
      <c r="AB27" s="245">
        <v>-3</v>
      </c>
      <c r="AC27" s="245">
        <v>2</v>
      </c>
      <c r="AD27" s="247" t="s">
        <v>168</v>
      </c>
      <c r="AF27" s="524">
        <v>1</v>
      </c>
      <c r="AG27" s="524">
        <v>2</v>
      </c>
      <c r="AH27" s="524">
        <v>1</v>
      </c>
      <c r="AI27" s="524">
        <v>2</v>
      </c>
      <c r="AJ27" s="524">
        <v>3</v>
      </c>
      <c r="AK27" s="524">
        <v>1</v>
      </c>
      <c r="AL27" s="524">
        <v>2</v>
      </c>
      <c r="AM27" s="524">
        <v>1</v>
      </c>
      <c r="AN27" s="522">
        <v>2550</v>
      </c>
      <c r="AO27" s="523">
        <v>2936</v>
      </c>
      <c r="AP27" s="226" t="s">
        <v>168</v>
      </c>
    </row>
    <row r="28" spans="1:42" ht="14.25" customHeight="1">
      <c r="A28" s="248" t="s">
        <v>169</v>
      </c>
      <c r="B28" s="249">
        <v>3228</v>
      </c>
      <c r="C28" s="249">
        <v>1607</v>
      </c>
      <c r="D28" s="249">
        <v>1621</v>
      </c>
      <c r="E28" s="249">
        <v>-3</v>
      </c>
      <c r="F28" s="249">
        <v>1</v>
      </c>
      <c r="G28" s="249">
        <v>-4</v>
      </c>
      <c r="H28" s="249">
        <v>2</v>
      </c>
      <c r="I28" s="259">
        <v>2</v>
      </c>
      <c r="J28" s="259">
        <v>0</v>
      </c>
      <c r="K28" s="249">
        <v>1</v>
      </c>
      <c r="L28" s="259">
        <v>1</v>
      </c>
      <c r="M28" s="259">
        <v>0</v>
      </c>
      <c r="N28" s="249">
        <v>1</v>
      </c>
      <c r="O28" s="249">
        <v>1</v>
      </c>
      <c r="P28" s="249">
        <v>0</v>
      </c>
      <c r="Q28" s="249">
        <v>4</v>
      </c>
      <c r="R28" s="249">
        <v>3</v>
      </c>
      <c r="S28" s="249">
        <v>1</v>
      </c>
      <c r="T28" s="249">
        <v>2</v>
      </c>
      <c r="U28" s="249">
        <v>2</v>
      </c>
      <c r="V28" s="249">
        <v>8</v>
      </c>
      <c r="W28" s="249">
        <v>3</v>
      </c>
      <c r="X28" s="249">
        <v>5</v>
      </c>
      <c r="Y28" s="249">
        <v>5</v>
      </c>
      <c r="Z28" s="249">
        <v>3</v>
      </c>
      <c r="AA28" s="249">
        <v>-4</v>
      </c>
      <c r="AB28" s="249">
        <v>0</v>
      </c>
      <c r="AC28" s="249">
        <v>-4</v>
      </c>
      <c r="AD28" s="248" t="s">
        <v>169</v>
      </c>
      <c r="AF28" s="524">
        <v>1</v>
      </c>
      <c r="AG28" s="524">
        <v>1</v>
      </c>
      <c r="AH28" s="524">
        <v>2</v>
      </c>
      <c r="AI28" s="524">
        <v>0</v>
      </c>
      <c r="AJ28" s="524">
        <v>2</v>
      </c>
      <c r="AK28" s="524">
        <v>3</v>
      </c>
      <c r="AL28" s="524">
        <v>1</v>
      </c>
      <c r="AM28" s="524">
        <v>2</v>
      </c>
      <c r="AN28" s="522">
        <v>1606</v>
      </c>
      <c r="AO28" s="523">
        <v>1625</v>
      </c>
      <c r="AP28" s="226" t="s">
        <v>169</v>
      </c>
    </row>
    <row r="29" spans="1:42" ht="14.25" customHeight="1">
      <c r="A29" s="248" t="s">
        <v>208</v>
      </c>
      <c r="B29" s="249">
        <v>21653</v>
      </c>
      <c r="C29" s="249">
        <v>10109</v>
      </c>
      <c r="D29" s="249">
        <v>11544</v>
      </c>
      <c r="E29" s="249">
        <v>-22</v>
      </c>
      <c r="F29" s="249">
        <v>-19</v>
      </c>
      <c r="G29" s="249">
        <v>-3</v>
      </c>
      <c r="H29" s="249">
        <v>7</v>
      </c>
      <c r="I29" s="339">
        <v>1</v>
      </c>
      <c r="J29" s="339">
        <v>6</v>
      </c>
      <c r="K29" s="249">
        <v>22</v>
      </c>
      <c r="L29" s="339">
        <v>12</v>
      </c>
      <c r="M29" s="339">
        <v>10</v>
      </c>
      <c r="N29" s="249">
        <v>-15</v>
      </c>
      <c r="O29" s="249">
        <v>-11</v>
      </c>
      <c r="P29" s="249">
        <v>-4</v>
      </c>
      <c r="Q29" s="249">
        <v>19</v>
      </c>
      <c r="R29" s="249">
        <v>6</v>
      </c>
      <c r="S29" s="249">
        <v>13</v>
      </c>
      <c r="T29" s="249">
        <v>7</v>
      </c>
      <c r="U29" s="249">
        <v>12</v>
      </c>
      <c r="V29" s="249">
        <v>26</v>
      </c>
      <c r="W29" s="249">
        <v>14</v>
      </c>
      <c r="X29" s="249">
        <v>12</v>
      </c>
      <c r="Y29" s="249">
        <v>18</v>
      </c>
      <c r="Z29" s="249">
        <v>8</v>
      </c>
      <c r="AA29" s="249">
        <v>-7</v>
      </c>
      <c r="AB29" s="249">
        <v>-8</v>
      </c>
      <c r="AC29" s="249">
        <v>1</v>
      </c>
      <c r="AD29" s="248" t="s">
        <v>210</v>
      </c>
      <c r="AF29" s="524">
        <v>2</v>
      </c>
      <c r="AG29" s="524">
        <v>5</v>
      </c>
      <c r="AH29" s="524">
        <v>4</v>
      </c>
      <c r="AI29" s="524">
        <v>8</v>
      </c>
      <c r="AJ29" s="524">
        <v>8</v>
      </c>
      <c r="AK29" s="524">
        <v>10</v>
      </c>
      <c r="AL29" s="524">
        <v>6</v>
      </c>
      <c r="AM29" s="524">
        <v>2</v>
      </c>
      <c r="AN29" s="522">
        <v>10128</v>
      </c>
      <c r="AO29" s="523">
        <v>11547</v>
      </c>
      <c r="AP29" s="226" t="s">
        <v>210</v>
      </c>
    </row>
    <row r="30" spans="1:42" ht="14.25" customHeight="1">
      <c r="A30" s="247" t="s">
        <v>172</v>
      </c>
      <c r="B30" s="245">
        <v>16865</v>
      </c>
      <c r="C30" s="245">
        <v>8049</v>
      </c>
      <c r="D30" s="245">
        <v>8816</v>
      </c>
      <c r="E30" s="245">
        <v>-26</v>
      </c>
      <c r="F30" s="245">
        <v>-8</v>
      </c>
      <c r="G30" s="245">
        <v>-18</v>
      </c>
      <c r="H30" s="245">
        <v>5</v>
      </c>
      <c r="I30" s="251">
        <v>4</v>
      </c>
      <c r="J30" s="251">
        <v>1</v>
      </c>
      <c r="K30" s="245">
        <v>28</v>
      </c>
      <c r="L30" s="251">
        <v>12</v>
      </c>
      <c r="M30" s="251">
        <v>16</v>
      </c>
      <c r="N30" s="245">
        <v>-23</v>
      </c>
      <c r="O30" s="245">
        <v>-8</v>
      </c>
      <c r="P30" s="245">
        <v>-15</v>
      </c>
      <c r="Q30" s="245">
        <v>23</v>
      </c>
      <c r="R30" s="245">
        <v>7</v>
      </c>
      <c r="S30" s="245">
        <v>16</v>
      </c>
      <c r="T30" s="245">
        <v>19</v>
      </c>
      <c r="U30" s="245">
        <v>4</v>
      </c>
      <c r="V30" s="245">
        <v>26</v>
      </c>
      <c r="W30" s="245">
        <v>7</v>
      </c>
      <c r="X30" s="245">
        <v>19</v>
      </c>
      <c r="Y30" s="245">
        <v>15</v>
      </c>
      <c r="Z30" s="245">
        <v>11</v>
      </c>
      <c r="AA30" s="245">
        <v>-3</v>
      </c>
      <c r="AB30" s="245">
        <v>0</v>
      </c>
      <c r="AC30" s="245">
        <v>-3</v>
      </c>
      <c r="AD30" s="247" t="s">
        <v>172</v>
      </c>
      <c r="AF30" s="524">
        <v>4</v>
      </c>
      <c r="AG30" s="524">
        <v>15</v>
      </c>
      <c r="AH30" s="524">
        <v>3</v>
      </c>
      <c r="AI30" s="524">
        <v>1</v>
      </c>
      <c r="AJ30" s="524">
        <v>5</v>
      </c>
      <c r="AK30" s="524">
        <v>10</v>
      </c>
      <c r="AL30" s="524">
        <v>2</v>
      </c>
      <c r="AM30" s="524">
        <v>9</v>
      </c>
      <c r="AN30" s="522">
        <v>8057</v>
      </c>
      <c r="AO30" s="523">
        <v>8834</v>
      </c>
      <c r="AP30" s="226" t="s">
        <v>172</v>
      </c>
    </row>
    <row r="31" spans="1:42" ht="14.25" customHeight="1">
      <c r="A31" s="248" t="s">
        <v>227</v>
      </c>
      <c r="B31" s="249">
        <v>2861</v>
      </c>
      <c r="C31" s="249">
        <v>1369</v>
      </c>
      <c r="D31" s="249">
        <v>1492</v>
      </c>
      <c r="E31" s="249">
        <v>1</v>
      </c>
      <c r="F31" s="249">
        <v>1</v>
      </c>
      <c r="G31" s="249">
        <v>0</v>
      </c>
      <c r="H31" s="249">
        <v>1</v>
      </c>
      <c r="I31" s="264">
        <v>0</v>
      </c>
      <c r="J31" s="264">
        <v>1</v>
      </c>
      <c r="K31" s="249">
        <v>2</v>
      </c>
      <c r="L31" s="264">
        <v>1</v>
      </c>
      <c r="M31" s="264">
        <v>1</v>
      </c>
      <c r="N31" s="249">
        <v>-1</v>
      </c>
      <c r="O31" s="249">
        <v>-1</v>
      </c>
      <c r="P31" s="249">
        <v>0</v>
      </c>
      <c r="Q31" s="249">
        <v>8</v>
      </c>
      <c r="R31" s="249">
        <v>4</v>
      </c>
      <c r="S31" s="249">
        <v>4</v>
      </c>
      <c r="T31" s="249">
        <v>7</v>
      </c>
      <c r="U31" s="249">
        <v>1</v>
      </c>
      <c r="V31" s="249">
        <v>6</v>
      </c>
      <c r="W31" s="249">
        <v>2</v>
      </c>
      <c r="X31" s="249">
        <v>4</v>
      </c>
      <c r="Y31" s="249">
        <v>2</v>
      </c>
      <c r="Z31" s="249">
        <v>4</v>
      </c>
      <c r="AA31" s="249">
        <v>2</v>
      </c>
      <c r="AB31" s="249">
        <v>2</v>
      </c>
      <c r="AC31" s="249">
        <v>0</v>
      </c>
      <c r="AD31" s="248" t="s">
        <v>173</v>
      </c>
      <c r="AF31" s="524">
        <v>3</v>
      </c>
      <c r="AG31" s="524">
        <v>4</v>
      </c>
      <c r="AH31" s="524">
        <v>1</v>
      </c>
      <c r="AI31" s="524">
        <v>0</v>
      </c>
      <c r="AJ31" s="524">
        <v>0</v>
      </c>
      <c r="AK31" s="524">
        <v>2</v>
      </c>
      <c r="AL31" s="524">
        <v>2</v>
      </c>
      <c r="AM31" s="524">
        <v>2</v>
      </c>
      <c r="AN31" s="522">
        <v>1368</v>
      </c>
      <c r="AO31" s="523">
        <v>1492</v>
      </c>
      <c r="AP31" s="226" t="s">
        <v>173</v>
      </c>
    </row>
    <row r="32" spans="1:42" s="227" customFormat="1" ht="14.25" customHeight="1">
      <c r="A32" s="243" t="s">
        <v>148</v>
      </c>
      <c r="B32" s="244">
        <v>1088998</v>
      </c>
      <c r="C32" s="245">
        <v>511245</v>
      </c>
      <c r="D32" s="245">
        <v>577753</v>
      </c>
      <c r="E32" s="245">
        <v>-642</v>
      </c>
      <c r="F32" s="245">
        <v>-315</v>
      </c>
      <c r="G32" s="245">
        <v>-327</v>
      </c>
      <c r="H32" s="245">
        <v>529</v>
      </c>
      <c r="I32" s="245">
        <v>287</v>
      </c>
      <c r="J32" s="245">
        <v>242</v>
      </c>
      <c r="K32" s="245">
        <v>1197</v>
      </c>
      <c r="L32" s="245">
        <v>631</v>
      </c>
      <c r="M32" s="245">
        <v>566</v>
      </c>
      <c r="N32" s="245">
        <v>-668</v>
      </c>
      <c r="O32" s="245">
        <v>-344</v>
      </c>
      <c r="P32" s="245">
        <v>-324</v>
      </c>
      <c r="Q32" s="245">
        <v>1472</v>
      </c>
      <c r="R32" s="245">
        <v>727</v>
      </c>
      <c r="S32" s="245">
        <v>745</v>
      </c>
      <c r="T32" s="245">
        <v>620</v>
      </c>
      <c r="U32" s="245">
        <v>852</v>
      </c>
      <c r="V32" s="245">
        <v>1446</v>
      </c>
      <c r="W32" s="245">
        <v>698</v>
      </c>
      <c r="X32" s="245">
        <v>748</v>
      </c>
      <c r="Y32" s="245">
        <v>599</v>
      </c>
      <c r="Z32" s="245">
        <v>847</v>
      </c>
      <c r="AA32" s="245">
        <v>26</v>
      </c>
      <c r="AB32" s="245">
        <v>29</v>
      </c>
      <c r="AC32" s="245">
        <v>-3</v>
      </c>
      <c r="AD32" s="243" t="s">
        <v>148</v>
      </c>
      <c r="AF32" s="246">
        <v>284</v>
      </c>
      <c r="AG32" s="246">
        <v>336</v>
      </c>
      <c r="AH32" s="246">
        <v>443</v>
      </c>
      <c r="AI32" s="246">
        <v>409</v>
      </c>
      <c r="AJ32" s="246">
        <v>278</v>
      </c>
      <c r="AK32" s="246">
        <v>321</v>
      </c>
      <c r="AL32" s="246">
        <v>420</v>
      </c>
      <c r="AM32" s="246">
        <v>427</v>
      </c>
      <c r="AN32" s="522">
        <v>511560</v>
      </c>
      <c r="AO32" s="523">
        <v>578080</v>
      </c>
      <c r="AP32" s="227" t="s">
        <v>148</v>
      </c>
    </row>
    <row r="33" spans="1:42" s="227" customFormat="1" ht="14.25" customHeight="1">
      <c r="A33" s="247" t="s">
        <v>149</v>
      </c>
      <c r="B33" s="245">
        <v>981853</v>
      </c>
      <c r="C33" s="245">
        <v>461129</v>
      </c>
      <c r="D33" s="245">
        <v>520724</v>
      </c>
      <c r="E33" s="245">
        <v>-484</v>
      </c>
      <c r="F33" s="245">
        <v>-243</v>
      </c>
      <c r="G33" s="245">
        <v>-241</v>
      </c>
      <c r="H33" s="245">
        <v>498</v>
      </c>
      <c r="I33" s="245">
        <v>274</v>
      </c>
      <c r="J33" s="245">
        <v>224</v>
      </c>
      <c r="K33" s="245">
        <v>1058</v>
      </c>
      <c r="L33" s="245">
        <v>566</v>
      </c>
      <c r="M33" s="245">
        <v>492</v>
      </c>
      <c r="N33" s="245">
        <v>-560</v>
      </c>
      <c r="O33" s="245">
        <v>-292</v>
      </c>
      <c r="P33" s="245">
        <v>-268</v>
      </c>
      <c r="Q33" s="245">
        <v>1337</v>
      </c>
      <c r="R33" s="245">
        <v>667</v>
      </c>
      <c r="S33" s="245">
        <v>670</v>
      </c>
      <c r="T33" s="245">
        <v>552</v>
      </c>
      <c r="U33" s="245">
        <v>785</v>
      </c>
      <c r="V33" s="245">
        <v>1261</v>
      </c>
      <c r="W33" s="245">
        <v>618</v>
      </c>
      <c r="X33" s="245">
        <v>643</v>
      </c>
      <c r="Y33" s="245">
        <v>496</v>
      </c>
      <c r="Z33" s="245">
        <v>765</v>
      </c>
      <c r="AA33" s="245">
        <v>76</v>
      </c>
      <c r="AB33" s="245">
        <v>49</v>
      </c>
      <c r="AC33" s="245">
        <v>27</v>
      </c>
      <c r="AD33" s="247" t="s">
        <v>149</v>
      </c>
      <c r="AF33" s="246">
        <v>258</v>
      </c>
      <c r="AG33" s="246">
        <v>294</v>
      </c>
      <c r="AH33" s="246">
        <v>409</v>
      </c>
      <c r="AI33" s="246">
        <v>376</v>
      </c>
      <c r="AJ33" s="246">
        <v>234</v>
      </c>
      <c r="AK33" s="246">
        <v>262</v>
      </c>
      <c r="AL33" s="246">
        <v>384</v>
      </c>
      <c r="AM33" s="246">
        <v>381</v>
      </c>
      <c r="AN33" s="522">
        <v>461372</v>
      </c>
      <c r="AO33" s="523">
        <v>520965</v>
      </c>
      <c r="AP33" s="227" t="s">
        <v>149</v>
      </c>
    </row>
    <row r="34" spans="1:42" s="227" customFormat="1" ht="14.25" customHeight="1">
      <c r="A34" s="248" t="s">
        <v>151</v>
      </c>
      <c r="B34" s="249">
        <v>107145</v>
      </c>
      <c r="C34" s="249">
        <v>50116</v>
      </c>
      <c r="D34" s="249">
        <v>57029</v>
      </c>
      <c r="E34" s="249">
        <v>-158</v>
      </c>
      <c r="F34" s="249">
        <v>-72</v>
      </c>
      <c r="G34" s="249">
        <v>-86</v>
      </c>
      <c r="H34" s="249">
        <v>31</v>
      </c>
      <c r="I34" s="249">
        <v>13</v>
      </c>
      <c r="J34" s="249">
        <v>18</v>
      </c>
      <c r="K34" s="249">
        <v>139</v>
      </c>
      <c r="L34" s="249">
        <v>65</v>
      </c>
      <c r="M34" s="249">
        <v>74</v>
      </c>
      <c r="N34" s="249">
        <v>-108</v>
      </c>
      <c r="O34" s="249">
        <v>-52</v>
      </c>
      <c r="P34" s="249">
        <v>-56</v>
      </c>
      <c r="Q34" s="249">
        <v>135</v>
      </c>
      <c r="R34" s="249">
        <v>60</v>
      </c>
      <c r="S34" s="249">
        <v>75</v>
      </c>
      <c r="T34" s="249">
        <v>68</v>
      </c>
      <c r="U34" s="249">
        <v>67</v>
      </c>
      <c r="V34" s="249">
        <v>185</v>
      </c>
      <c r="W34" s="249">
        <v>80</v>
      </c>
      <c r="X34" s="249">
        <v>105</v>
      </c>
      <c r="Y34" s="249">
        <v>103</v>
      </c>
      <c r="Z34" s="249">
        <v>82</v>
      </c>
      <c r="AA34" s="249">
        <v>-50</v>
      </c>
      <c r="AB34" s="249">
        <v>-20</v>
      </c>
      <c r="AC34" s="249">
        <v>-30</v>
      </c>
      <c r="AD34" s="248" t="s">
        <v>151</v>
      </c>
      <c r="AF34" s="246">
        <v>26</v>
      </c>
      <c r="AG34" s="246">
        <v>42</v>
      </c>
      <c r="AH34" s="246">
        <v>34</v>
      </c>
      <c r="AI34" s="246">
        <v>33</v>
      </c>
      <c r="AJ34" s="246">
        <v>44</v>
      </c>
      <c r="AK34" s="246">
        <v>59</v>
      </c>
      <c r="AL34" s="246">
        <v>36</v>
      </c>
      <c r="AM34" s="246">
        <v>46</v>
      </c>
      <c r="AN34" s="522">
        <v>50188</v>
      </c>
      <c r="AO34" s="523">
        <v>57115</v>
      </c>
      <c r="AP34" s="227" t="s">
        <v>151</v>
      </c>
    </row>
    <row r="35" spans="17:26" ht="14.25" customHeight="1">
      <c r="Q35" s="467"/>
      <c r="R35" s="467"/>
      <c r="S35" s="467"/>
      <c r="T35" s="467"/>
      <c r="U35" s="467"/>
      <c r="V35" s="467"/>
      <c r="W35" s="467"/>
      <c r="X35" s="467"/>
      <c r="Y35" s="467"/>
      <c r="Z35" s="467"/>
    </row>
    <row r="36" spans="1:26" ht="14.25" customHeight="1">
      <c r="A36" s="227" t="s">
        <v>249</v>
      </c>
      <c r="B36" s="467"/>
      <c r="C36" s="467"/>
      <c r="D36" s="467"/>
      <c r="E36" s="467"/>
      <c r="F36" s="467"/>
      <c r="G36" s="467"/>
      <c r="H36" s="467"/>
      <c r="I36" s="340"/>
      <c r="J36" s="340"/>
      <c r="K36" s="467"/>
      <c r="L36" s="340"/>
      <c r="M36" s="340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</row>
    <row r="37" spans="2:26" ht="14.25" customHeight="1">
      <c r="B37" s="467"/>
      <c r="C37" s="467"/>
      <c r="D37" s="467"/>
      <c r="E37" s="467"/>
      <c r="F37" s="467"/>
      <c r="G37" s="467"/>
      <c r="H37" s="467"/>
      <c r="I37" s="340"/>
      <c r="J37" s="340"/>
      <c r="K37" s="467"/>
      <c r="L37" s="340"/>
      <c r="M37" s="340"/>
      <c r="N37" s="467"/>
      <c r="O37" s="467"/>
      <c r="P37" s="467"/>
      <c r="R37" s="467"/>
      <c r="S37" s="467"/>
      <c r="T37" s="467"/>
      <c r="U37" s="467"/>
      <c r="V37" s="467"/>
      <c r="W37" s="467"/>
      <c r="X37" s="467"/>
      <c r="Y37" s="467"/>
      <c r="Z37" s="467"/>
    </row>
    <row r="38" spans="2:26" ht="14.25" customHeight="1">
      <c r="B38" s="467"/>
      <c r="C38" s="467"/>
      <c r="D38" s="467"/>
      <c r="E38" s="467"/>
      <c r="F38" s="467"/>
      <c r="G38" s="467"/>
      <c r="H38" s="467"/>
      <c r="I38" s="340"/>
      <c r="J38" s="340"/>
      <c r="K38" s="467"/>
      <c r="L38" s="340"/>
      <c r="M38" s="340"/>
      <c r="N38" s="467"/>
      <c r="O38" s="467"/>
      <c r="P38" s="467"/>
      <c r="R38" s="467"/>
      <c r="S38" s="467"/>
      <c r="T38" s="467"/>
      <c r="U38" s="467"/>
      <c r="V38" s="467"/>
      <c r="W38" s="467"/>
      <c r="X38" s="467"/>
      <c r="Y38" s="467"/>
      <c r="Z38" s="467"/>
    </row>
    <row r="39" spans="2:41" ht="14.25" customHeight="1">
      <c r="B39" s="467"/>
      <c r="C39" s="467"/>
      <c r="D39" s="467"/>
      <c r="E39" s="467"/>
      <c r="F39" s="467"/>
      <c r="G39" s="467"/>
      <c r="H39" s="467"/>
      <c r="I39" s="340"/>
      <c r="J39" s="340"/>
      <c r="K39" s="467"/>
      <c r="L39" s="340"/>
      <c r="M39" s="340"/>
      <c r="N39" s="467"/>
      <c r="O39" s="467"/>
      <c r="P39" s="467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4"/>
      <c r="AF39" s="336"/>
      <c r="AG39" s="336"/>
      <c r="AH39" s="336"/>
      <c r="AI39" s="336"/>
      <c r="AJ39" s="336"/>
      <c r="AK39" s="336"/>
      <c r="AL39" s="336"/>
      <c r="AM39" s="336"/>
      <c r="AN39" s="242"/>
      <c r="AO39" s="242"/>
    </row>
    <row r="40" ht="13.5" customHeight="1">
      <c r="AD40" s="260"/>
    </row>
    <row r="41" spans="1:41" ht="13.5" customHeight="1">
      <c r="A41" s="260"/>
      <c r="I41" s="261"/>
      <c r="J41" s="261"/>
      <c r="L41" s="261"/>
      <c r="M41" s="261"/>
      <c r="AD41" s="260"/>
      <c r="AF41" s="253"/>
      <c r="AG41" s="253"/>
      <c r="AH41" s="253"/>
      <c r="AI41" s="253"/>
      <c r="AJ41" s="253"/>
      <c r="AK41" s="253"/>
      <c r="AL41" s="253"/>
      <c r="AM41" s="253"/>
      <c r="AN41" s="262"/>
      <c r="AO41" s="263"/>
    </row>
    <row r="42" spans="2:16" ht="13.5" customHeight="1">
      <c r="B42" s="467"/>
      <c r="C42" s="467"/>
      <c r="D42" s="467"/>
      <c r="E42" s="467"/>
      <c r="F42" s="467"/>
      <c r="G42" s="467"/>
      <c r="H42" s="467"/>
      <c r="I42" s="340"/>
      <c r="J42" s="340"/>
      <c r="K42" s="467"/>
      <c r="L42" s="340"/>
      <c r="M42" s="340"/>
      <c r="N42" s="467"/>
      <c r="O42" s="467"/>
      <c r="P42" s="46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autoFilter ref="A6:IV34"/>
  <mergeCells count="1">
    <mergeCell ref="AN3:AO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2"/>
  <headerFooter alignWithMargins="0">
    <oddFooter>&amp;C- &amp;P+3 -</oddFooter>
  </headerFooter>
  <colBreaks count="1" manualBreakCount="1">
    <brk id="1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9">
      <selection activeCell="C27" sqref="C27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1" t="s">
        <v>64</v>
      </c>
    </row>
    <row r="2" spans="1:2" ht="6" customHeight="1">
      <c r="A2" t="s">
        <v>427</v>
      </c>
      <c r="B2" s="141"/>
    </row>
    <row r="3" spans="1:12" ht="13.5">
      <c r="A3" s="57" t="s">
        <v>24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23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51</v>
      </c>
      <c r="E28" s="112"/>
      <c r="F28" s="19" t="s">
        <v>41</v>
      </c>
      <c r="G28" s="19"/>
      <c r="H28" s="20" t="s">
        <v>42</v>
      </c>
      <c r="I28" s="19"/>
      <c r="J28" s="12"/>
      <c r="K28" s="313" t="s">
        <v>206</v>
      </c>
      <c r="L28" s="14"/>
    </row>
    <row r="29" spans="1:12" ht="13.5">
      <c r="A29" s="4" t="s">
        <v>2</v>
      </c>
      <c r="B29" s="5"/>
      <c r="C29" s="15" t="s">
        <v>3</v>
      </c>
      <c r="D29" s="5" t="s">
        <v>49</v>
      </c>
      <c r="E29" s="15" t="s">
        <v>50</v>
      </c>
      <c r="F29" s="5" t="s">
        <v>52</v>
      </c>
      <c r="G29" s="96" t="s">
        <v>50</v>
      </c>
      <c r="H29" s="5" t="s">
        <v>53</v>
      </c>
      <c r="I29" s="96" t="s">
        <v>50</v>
      </c>
      <c r="J29" s="4" t="s">
        <v>4</v>
      </c>
      <c r="K29" s="314" t="s">
        <v>54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40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82">
        <v>-4581</v>
      </c>
      <c r="E31" s="87">
        <v>-0.38</v>
      </c>
      <c r="F31" s="92">
        <v>-2022</v>
      </c>
      <c r="G31" s="99">
        <v>-0.17</v>
      </c>
      <c r="H31" s="92">
        <v>-2559</v>
      </c>
      <c r="I31" s="99">
        <v>-0.21</v>
      </c>
      <c r="J31" s="13">
        <v>385614</v>
      </c>
      <c r="K31" s="105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82">
        <v>-5124</v>
      </c>
      <c r="E32" s="87">
        <v>-0.43</v>
      </c>
      <c r="F32" s="92">
        <v>-2666</v>
      </c>
      <c r="G32" s="99">
        <v>-0.22</v>
      </c>
      <c r="H32" s="92">
        <v>-2458</v>
      </c>
      <c r="I32" s="99">
        <v>-0.2</v>
      </c>
      <c r="J32" s="13">
        <v>389352</v>
      </c>
      <c r="K32" s="105">
        <v>3738</v>
      </c>
      <c r="L32" s="18">
        <v>3.07</v>
      </c>
    </row>
    <row r="33" spans="1:12" ht="13.5">
      <c r="A33" s="36" t="s">
        <v>10</v>
      </c>
      <c r="B33" s="37">
        <v>36800</v>
      </c>
      <c r="C33" s="30">
        <v>1189279</v>
      </c>
      <c r="D33" s="83">
        <v>-5458</v>
      </c>
      <c r="E33" s="88">
        <v>-0.46</v>
      </c>
      <c r="F33" s="93">
        <v>-2916</v>
      </c>
      <c r="G33" s="98">
        <v>-0.24</v>
      </c>
      <c r="H33" s="93">
        <v>-2542</v>
      </c>
      <c r="I33" s="98">
        <v>-0.21</v>
      </c>
      <c r="J33" s="39">
        <v>389190</v>
      </c>
      <c r="K33" s="106">
        <v>2976</v>
      </c>
      <c r="L33" s="40">
        <v>3.06</v>
      </c>
    </row>
    <row r="34" spans="1:12" ht="13.5">
      <c r="A34" s="36"/>
      <c r="B34" s="37">
        <v>37165</v>
      </c>
      <c r="C34" s="30">
        <v>1183380</v>
      </c>
      <c r="D34" s="83">
        <v>-5899</v>
      </c>
      <c r="E34" s="88">
        <v>-0.5</v>
      </c>
      <c r="F34" s="93">
        <v>-3170</v>
      </c>
      <c r="G34" s="98">
        <v>-0.27</v>
      </c>
      <c r="H34" s="93">
        <v>-2729</v>
      </c>
      <c r="I34" s="98">
        <v>-0.23</v>
      </c>
      <c r="J34" s="39">
        <v>392257</v>
      </c>
      <c r="K34" s="106">
        <v>3067</v>
      </c>
      <c r="L34" s="40">
        <v>3.02</v>
      </c>
    </row>
    <row r="35" spans="1:12" ht="13.5">
      <c r="A35" s="43"/>
      <c r="B35" s="48">
        <v>37530</v>
      </c>
      <c r="C35" s="49">
        <v>1175910</v>
      </c>
      <c r="D35" s="84">
        <v>-7470</v>
      </c>
      <c r="E35" s="89">
        <v>-0.63</v>
      </c>
      <c r="F35" s="94">
        <v>-3512</v>
      </c>
      <c r="G35" s="100">
        <v>-0.3</v>
      </c>
      <c r="H35" s="94">
        <v>-3958</v>
      </c>
      <c r="I35" s="100">
        <v>-0.33</v>
      </c>
      <c r="J35" s="50">
        <v>394749</v>
      </c>
      <c r="K35" s="107">
        <v>2492</v>
      </c>
      <c r="L35" s="51">
        <v>2.98</v>
      </c>
    </row>
    <row r="36" spans="1:12" ht="13.5">
      <c r="A36" s="12"/>
      <c r="B36" s="52">
        <v>37895</v>
      </c>
      <c r="C36" s="47">
        <v>1167365</v>
      </c>
      <c r="D36" s="85">
        <v>-8545</v>
      </c>
      <c r="E36" s="90">
        <v>-0.73</v>
      </c>
      <c r="F36" s="95">
        <v>-4196</v>
      </c>
      <c r="G36" s="101">
        <v>-0.36</v>
      </c>
      <c r="H36" s="95">
        <v>-4349</v>
      </c>
      <c r="I36" s="101">
        <v>-0.37</v>
      </c>
      <c r="J36" s="46">
        <v>396346</v>
      </c>
      <c r="K36" s="108">
        <v>1597</v>
      </c>
      <c r="L36" s="53">
        <v>2.95</v>
      </c>
    </row>
    <row r="37" spans="1:12" ht="13.5">
      <c r="A37" s="36"/>
      <c r="B37" s="37">
        <v>38261</v>
      </c>
      <c r="C37" s="30">
        <v>1159229</v>
      </c>
      <c r="D37" s="83">
        <v>-8136</v>
      </c>
      <c r="E37" s="88">
        <v>-0.7</v>
      </c>
      <c r="F37" s="93">
        <v>-4761</v>
      </c>
      <c r="G37" s="98">
        <v>-0.41</v>
      </c>
      <c r="H37" s="93">
        <v>-3375</v>
      </c>
      <c r="I37" s="98">
        <v>-0.29</v>
      </c>
      <c r="J37" s="39">
        <v>398607</v>
      </c>
      <c r="K37" s="106">
        <v>2261</v>
      </c>
      <c r="L37" s="40">
        <v>2.91</v>
      </c>
    </row>
    <row r="38" spans="1:12" ht="13.5">
      <c r="A38" s="36" t="s">
        <v>10</v>
      </c>
      <c r="B38" s="37">
        <v>38626</v>
      </c>
      <c r="C38" s="30">
        <v>1145501</v>
      </c>
      <c r="D38" s="83">
        <v>-9627</v>
      </c>
      <c r="E38" s="88">
        <v>-0.83</v>
      </c>
      <c r="F38" s="93">
        <v>-5176</v>
      </c>
      <c r="G38" s="98">
        <v>-0.45</v>
      </c>
      <c r="H38" s="93">
        <v>-4451</v>
      </c>
      <c r="I38" s="98">
        <v>-0.38</v>
      </c>
      <c r="J38" s="39">
        <v>393038</v>
      </c>
      <c r="K38" s="106">
        <v>1673</v>
      </c>
      <c r="L38" s="40">
        <v>2.914395263574353</v>
      </c>
    </row>
    <row r="39" spans="1:12" ht="13.5">
      <c r="A39" s="36"/>
      <c r="B39" s="37" t="s">
        <v>268</v>
      </c>
      <c r="C39" s="30">
        <v>1134036</v>
      </c>
      <c r="D39" s="83">
        <v>-11465</v>
      </c>
      <c r="E39" s="88">
        <v>-1</v>
      </c>
      <c r="F39" s="93">
        <v>-5925</v>
      </c>
      <c r="G39" s="98">
        <v>-0.52</v>
      </c>
      <c r="H39" s="93">
        <v>-5540</v>
      </c>
      <c r="I39" s="98">
        <v>-0.48</v>
      </c>
      <c r="J39" s="39">
        <v>394911</v>
      </c>
      <c r="K39" s="106">
        <v>1873</v>
      </c>
      <c r="L39" s="40">
        <v>2.871994603777356</v>
      </c>
    </row>
    <row r="40" spans="1:12" ht="13.5">
      <c r="A40" s="36"/>
      <c r="B40" s="37" t="s">
        <v>330</v>
      </c>
      <c r="C40" s="30">
        <v>1121300</v>
      </c>
      <c r="D40" s="83">
        <v>-12736</v>
      </c>
      <c r="E40" s="88">
        <v>-1.12</v>
      </c>
      <c r="F40" s="93">
        <v>-5915</v>
      </c>
      <c r="G40" s="98">
        <v>-0.52</v>
      </c>
      <c r="H40" s="93">
        <v>-6821</v>
      </c>
      <c r="I40" s="98">
        <v>-0.6</v>
      </c>
      <c r="J40" s="39">
        <v>395822</v>
      </c>
      <c r="K40" s="106">
        <v>911</v>
      </c>
      <c r="L40" s="40">
        <v>2.83</v>
      </c>
    </row>
    <row r="41" spans="1:12" ht="13.5">
      <c r="A41" s="43"/>
      <c r="B41" s="48" t="s">
        <v>349</v>
      </c>
      <c r="C41" s="49">
        <v>1109007</v>
      </c>
      <c r="D41" s="84">
        <v>-12293</v>
      </c>
      <c r="E41" s="89">
        <v>-1.1</v>
      </c>
      <c r="F41" s="94">
        <v>-6076</v>
      </c>
      <c r="G41" s="100">
        <v>-0.54</v>
      </c>
      <c r="H41" s="94">
        <v>-6217</v>
      </c>
      <c r="I41" s="100">
        <v>-0.55</v>
      </c>
      <c r="J41" s="50">
        <v>396828</v>
      </c>
      <c r="K41" s="107">
        <v>1006</v>
      </c>
      <c r="L41" s="51">
        <v>2.79</v>
      </c>
    </row>
    <row r="42" spans="1:12" ht="14.25" thickBot="1">
      <c r="A42" s="377"/>
      <c r="B42" s="378" t="s">
        <v>403</v>
      </c>
      <c r="C42" s="379">
        <v>1097483</v>
      </c>
      <c r="D42" s="380">
        <v>-11524</v>
      </c>
      <c r="E42" s="381">
        <f>D42/C41*100</f>
        <v>-1.0391277963078682</v>
      </c>
      <c r="F42" s="382">
        <v>-6938</v>
      </c>
      <c r="G42" s="383">
        <f>F42/C41*100</f>
        <v>-0.6256047076348481</v>
      </c>
      <c r="H42" s="382">
        <v>-4586</v>
      </c>
      <c r="I42" s="384">
        <f>H42/C41*100</f>
        <v>-0.41352308867302007</v>
      </c>
      <c r="J42" s="385">
        <v>397453</v>
      </c>
      <c r="K42" s="386">
        <f>J42-J41</f>
        <v>625</v>
      </c>
      <c r="L42" s="387">
        <f>C42/J42</f>
        <v>2.761290014165197</v>
      </c>
    </row>
    <row r="43" spans="1:12" ht="13.5" customHeight="1" thickTop="1">
      <c r="A43" s="376"/>
      <c r="B43" s="526" t="s">
        <v>430</v>
      </c>
      <c r="C43" s="81">
        <v>1099351</v>
      </c>
      <c r="D43" s="86">
        <v>-773</v>
      </c>
      <c r="E43" s="371">
        <v>-0.07026480651272038</v>
      </c>
      <c r="F43" s="86">
        <v>-614</v>
      </c>
      <c r="G43" s="371">
        <v>-0.05581189029600299</v>
      </c>
      <c r="H43" s="86">
        <v>-159</v>
      </c>
      <c r="I43" s="371">
        <v>-0.014452916216717389</v>
      </c>
      <c r="J43" s="372">
        <v>397255</v>
      </c>
      <c r="K43" s="86">
        <v>80</v>
      </c>
      <c r="L43" s="373">
        <v>2.7673685667895938</v>
      </c>
    </row>
    <row r="44" spans="1:12" ht="13.5" customHeight="1">
      <c r="A44" s="58"/>
      <c r="B44" s="370" t="s">
        <v>338</v>
      </c>
      <c r="C44" s="81">
        <v>1098864</v>
      </c>
      <c r="D44" s="86">
        <v>-487</v>
      </c>
      <c r="E44" s="371">
        <v>-0.0442988636022526</v>
      </c>
      <c r="F44" s="86">
        <v>-452</v>
      </c>
      <c r="G44" s="371">
        <v>-0.04111516703946237</v>
      </c>
      <c r="H44" s="86">
        <v>-35</v>
      </c>
      <c r="I44" s="371">
        <v>-0.0031836965627902282</v>
      </c>
      <c r="J44" s="372">
        <v>397408</v>
      </c>
      <c r="K44" s="86">
        <v>153</v>
      </c>
      <c r="L44" s="373">
        <v>2.7650777035188017</v>
      </c>
    </row>
    <row r="45" spans="1:12" ht="13.5" customHeight="1">
      <c r="A45" s="353"/>
      <c r="B45" s="354" t="s">
        <v>340</v>
      </c>
      <c r="C45" s="355">
        <v>1098339</v>
      </c>
      <c r="D45" s="356">
        <v>-525</v>
      </c>
      <c r="E45" s="359">
        <v>-0.047776612938452805</v>
      </c>
      <c r="F45" s="356">
        <v>-415</v>
      </c>
      <c r="G45" s="359">
        <v>-0.03776627498944364</v>
      </c>
      <c r="H45" s="356">
        <v>-110</v>
      </c>
      <c r="I45" s="359">
        <v>-0.010010337949009159</v>
      </c>
      <c r="J45" s="357">
        <v>397420</v>
      </c>
      <c r="K45" s="356">
        <v>12</v>
      </c>
      <c r="L45" s="358">
        <v>2.763673192088974</v>
      </c>
    </row>
    <row r="46" spans="1:12" ht="13.5" customHeight="1">
      <c r="A46" s="353"/>
      <c r="B46" s="354" t="s">
        <v>343</v>
      </c>
      <c r="C46" s="355">
        <v>1098088</v>
      </c>
      <c r="D46" s="356">
        <v>-251</v>
      </c>
      <c r="E46" s="359">
        <v>-0.022852689379144326</v>
      </c>
      <c r="F46" s="356">
        <v>-418</v>
      </c>
      <c r="G46" s="359">
        <v>-0.03805746677482999</v>
      </c>
      <c r="H46" s="356">
        <v>167</v>
      </c>
      <c r="I46" s="359">
        <v>0.015204777395685667</v>
      </c>
      <c r="J46" s="357">
        <v>397497</v>
      </c>
      <c r="K46" s="356">
        <v>77</v>
      </c>
      <c r="L46" s="358">
        <v>2.762506383695978</v>
      </c>
    </row>
    <row r="47" spans="1:12" ht="13.5" customHeight="1">
      <c r="A47" s="353"/>
      <c r="B47" s="149" t="s">
        <v>356</v>
      </c>
      <c r="C47" s="81">
        <v>1097483</v>
      </c>
      <c r="D47" s="86">
        <v>-605</v>
      </c>
      <c r="E47" s="91">
        <v>-0.055095766459518726</v>
      </c>
      <c r="F47" s="97">
        <v>-460</v>
      </c>
      <c r="G47" s="102">
        <v>-0.041890995985749774</v>
      </c>
      <c r="H47" s="97">
        <v>-145</v>
      </c>
      <c r="I47" s="103">
        <v>-0.01320477047376895</v>
      </c>
      <c r="J47" s="104">
        <v>397453</v>
      </c>
      <c r="K47" s="109">
        <v>-44</v>
      </c>
      <c r="L47" s="63">
        <v>2.761290014165197</v>
      </c>
    </row>
    <row r="48" spans="1:12" ht="13.5" customHeight="1">
      <c r="A48" s="58"/>
      <c r="B48" s="149" t="s">
        <v>359</v>
      </c>
      <c r="C48" s="81">
        <v>1097021</v>
      </c>
      <c r="D48" s="86">
        <v>-462</v>
      </c>
      <c r="E48" s="91">
        <v>-0.04209632404328814</v>
      </c>
      <c r="F48" s="97">
        <v>-539</v>
      </c>
      <c r="G48" s="102">
        <v>-0.049112378050502836</v>
      </c>
      <c r="H48" s="97">
        <v>77</v>
      </c>
      <c r="I48" s="103">
        <v>0.0070160540072146905</v>
      </c>
      <c r="J48" s="104">
        <v>397650</v>
      </c>
      <c r="K48" s="109">
        <v>197</v>
      </c>
      <c r="L48" s="63">
        <v>2.7587602162705895</v>
      </c>
    </row>
    <row r="49" spans="1:12" ht="13.5" customHeight="1">
      <c r="A49" s="58"/>
      <c r="B49" s="368" t="s">
        <v>362</v>
      </c>
      <c r="C49" s="81">
        <v>1096462</v>
      </c>
      <c r="D49" s="86">
        <v>-559</v>
      </c>
      <c r="E49" s="91">
        <v>-0.050956180419517945</v>
      </c>
      <c r="F49" s="97">
        <v>-609</v>
      </c>
      <c r="G49" s="102">
        <v>-0.055513978310351396</v>
      </c>
      <c r="H49" s="97">
        <v>50</v>
      </c>
      <c r="I49" s="103">
        <v>0.0045577978908334475</v>
      </c>
      <c r="J49" s="104">
        <v>397646</v>
      </c>
      <c r="K49" s="109">
        <v>-4</v>
      </c>
      <c r="L49" s="63">
        <v>2.7573821942129433</v>
      </c>
    </row>
    <row r="50" spans="1:12" ht="13.5" customHeight="1">
      <c r="A50" s="58"/>
      <c r="B50" s="149" t="s">
        <v>365</v>
      </c>
      <c r="C50" s="81">
        <v>1095676</v>
      </c>
      <c r="D50" s="86">
        <v>-786</v>
      </c>
      <c r="E50" s="91">
        <v>-0.0716851108383145</v>
      </c>
      <c r="F50" s="97">
        <v>-664</v>
      </c>
      <c r="G50" s="102">
        <v>-0.06055841424509012</v>
      </c>
      <c r="H50" s="97">
        <v>-122</v>
      </c>
      <c r="I50" s="103">
        <v>-0.011126696593224388</v>
      </c>
      <c r="J50" s="104">
        <v>397581</v>
      </c>
      <c r="K50" s="109">
        <v>-65</v>
      </c>
      <c r="L50" s="63">
        <v>2.755856039398261</v>
      </c>
    </row>
    <row r="51" spans="1:12" ht="13.5" customHeight="1">
      <c r="A51" s="58"/>
      <c r="B51" s="368" t="s">
        <v>367</v>
      </c>
      <c r="C51" s="81">
        <v>1094777</v>
      </c>
      <c r="D51" s="86">
        <v>-899</v>
      </c>
      <c r="E51" s="91">
        <v>-0.08204980304396554</v>
      </c>
      <c r="F51" s="97">
        <v>-815</v>
      </c>
      <c r="G51" s="102">
        <v>-0.0743833030932502</v>
      </c>
      <c r="H51" s="97">
        <v>-84</v>
      </c>
      <c r="I51" s="103">
        <v>-0.007666499950715358</v>
      </c>
      <c r="J51" s="104">
        <v>397520</v>
      </c>
      <c r="K51" s="109">
        <v>-61</v>
      </c>
      <c r="L51" s="63">
        <v>2.754017407929161</v>
      </c>
    </row>
    <row r="52" spans="1:12" ht="13.5" customHeight="1">
      <c r="A52" s="58"/>
      <c r="B52" s="368" t="s">
        <v>377</v>
      </c>
      <c r="C52" s="81">
        <v>1093885</v>
      </c>
      <c r="D52" s="86">
        <v>-892</v>
      </c>
      <c r="E52" s="91">
        <v>-0.08147778040642066</v>
      </c>
      <c r="F52" s="97">
        <v>-632</v>
      </c>
      <c r="G52" s="102">
        <v>-0.05772865158840567</v>
      </c>
      <c r="H52" s="97">
        <v>-260</v>
      </c>
      <c r="I52" s="103">
        <v>-0.023749128818014994</v>
      </c>
      <c r="J52" s="104">
        <v>397417</v>
      </c>
      <c r="K52" s="109">
        <v>-103</v>
      </c>
      <c r="L52" s="63">
        <v>2.7524866827538834</v>
      </c>
    </row>
    <row r="53" spans="1:12" ht="13.5" customHeight="1">
      <c r="A53" s="58"/>
      <c r="B53" s="368" t="s">
        <v>389</v>
      </c>
      <c r="C53" s="81">
        <v>1089715</v>
      </c>
      <c r="D53" s="86">
        <v>-4170</v>
      </c>
      <c r="E53" s="91">
        <v>-0.381210090640241</v>
      </c>
      <c r="F53" s="97">
        <v>-710</v>
      </c>
      <c r="G53" s="102">
        <v>-0.06490627442555662</v>
      </c>
      <c r="H53" s="97">
        <v>-3460</v>
      </c>
      <c r="I53" s="103">
        <v>-0.31630381621468434</v>
      </c>
      <c r="J53" s="104">
        <v>396972</v>
      </c>
      <c r="K53" s="109">
        <v>-445</v>
      </c>
      <c r="L53" s="63">
        <v>2.745067662202876</v>
      </c>
    </row>
    <row r="54" spans="1:12" ht="13.5" customHeight="1">
      <c r="A54" s="58"/>
      <c r="B54" s="368" t="s">
        <v>402</v>
      </c>
      <c r="C54" s="81">
        <v>1089459</v>
      </c>
      <c r="D54" s="86">
        <v>-256</v>
      </c>
      <c r="E54" s="91">
        <v>-0.02349238103540834</v>
      </c>
      <c r="F54" s="97">
        <v>-592</v>
      </c>
      <c r="G54" s="102">
        <v>-0.054326131144381784</v>
      </c>
      <c r="H54" s="97">
        <v>336</v>
      </c>
      <c r="I54" s="103">
        <v>0.03083375010897345</v>
      </c>
      <c r="J54" s="104">
        <v>398319</v>
      </c>
      <c r="K54" s="109">
        <v>1347</v>
      </c>
      <c r="L54" s="63">
        <v>2.7351419339775407</v>
      </c>
    </row>
    <row r="55" spans="1:12" ht="13.5" customHeight="1">
      <c r="A55" s="131"/>
      <c r="B55" s="352" t="s">
        <v>404</v>
      </c>
      <c r="C55" s="122">
        <f>'4～5面'!B6</f>
        <v>1088796</v>
      </c>
      <c r="D55" s="132">
        <f>C55-C54</f>
        <v>-663</v>
      </c>
      <c r="E55" s="133">
        <f>D55/C54*100</f>
        <v>-0.06085589269536532</v>
      </c>
      <c r="F55" s="123">
        <f>'4～5面'!N6</f>
        <v>-668</v>
      </c>
      <c r="G55" s="134">
        <f>F55/C54*100</f>
        <v>-0.061314836079191595</v>
      </c>
      <c r="H55" s="123">
        <f>'4～5面'!AA6</f>
        <v>5</v>
      </c>
      <c r="I55" s="135">
        <f>H55/C54*100</f>
        <v>0.0004589433838262844</v>
      </c>
      <c r="J55" s="136">
        <f>'6面'!B6</f>
        <v>398410</v>
      </c>
      <c r="K55" s="444">
        <f>'6面'!K6</f>
        <v>91</v>
      </c>
      <c r="L55" s="137">
        <f>C55/J55</f>
        <v>2.7328530910368714</v>
      </c>
    </row>
    <row r="56" spans="1:12" ht="12.75" customHeight="1">
      <c r="A56" s="59" t="s">
        <v>248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35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266</v>
      </c>
    </row>
    <row r="59" spans="1:6" ht="13.5">
      <c r="A59" s="54"/>
      <c r="B59" s="369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5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25">
      <selection activeCell="J28" sqref="J28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2" t="s">
        <v>65</v>
      </c>
    </row>
    <row r="2" ht="12.75" customHeight="1">
      <c r="B2" s="142"/>
    </row>
    <row r="3" ht="13.5" customHeight="1">
      <c r="A3" s="54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36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415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55</v>
      </c>
      <c r="E26" s="2"/>
      <c r="F26" s="4" t="s">
        <v>14</v>
      </c>
      <c r="G26" s="15" t="s">
        <v>15</v>
      </c>
      <c r="H26" s="17" t="s">
        <v>56</v>
      </c>
      <c r="I26" s="17"/>
      <c r="J26" s="527" t="s">
        <v>416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528" t="s">
        <v>417</v>
      </c>
      <c r="K27" s="24"/>
    </row>
    <row r="28" spans="1:11" ht="13.5" customHeight="1">
      <c r="A28" s="27" t="s">
        <v>16</v>
      </c>
      <c r="B28" s="9">
        <v>9506</v>
      </c>
      <c r="C28" s="16">
        <v>11528</v>
      </c>
      <c r="D28" s="9"/>
      <c r="E28" s="92">
        <v>-2022</v>
      </c>
      <c r="F28" s="13">
        <v>19711</v>
      </c>
      <c r="G28" s="16">
        <v>22270</v>
      </c>
      <c r="H28" s="10"/>
      <c r="I28" s="111">
        <v>-2559</v>
      </c>
      <c r="J28" s="10"/>
      <c r="K28" s="111">
        <v>-4581</v>
      </c>
    </row>
    <row r="29" spans="1:11" ht="13.5" customHeight="1">
      <c r="A29" s="27" t="s">
        <v>17</v>
      </c>
      <c r="B29" s="9">
        <v>9263</v>
      </c>
      <c r="C29" s="16">
        <v>11929</v>
      </c>
      <c r="D29" s="9"/>
      <c r="E29" s="92">
        <v>-2666</v>
      </c>
      <c r="F29" s="13">
        <v>19184</v>
      </c>
      <c r="G29" s="16">
        <v>21642</v>
      </c>
      <c r="H29" s="10"/>
      <c r="I29" s="111">
        <v>-2458</v>
      </c>
      <c r="J29" s="10"/>
      <c r="K29" s="111">
        <v>-5124</v>
      </c>
    </row>
    <row r="30" spans="1:11" ht="13.5" customHeight="1">
      <c r="A30" s="27" t="s">
        <v>18</v>
      </c>
      <c r="B30" s="9">
        <v>9095</v>
      </c>
      <c r="C30" s="16">
        <v>12011</v>
      </c>
      <c r="D30" s="9"/>
      <c r="E30" s="92">
        <v>-2916</v>
      </c>
      <c r="F30" s="13">
        <v>18837</v>
      </c>
      <c r="G30" s="16">
        <v>21379</v>
      </c>
      <c r="H30" s="10"/>
      <c r="I30" s="111">
        <v>-2542</v>
      </c>
      <c r="J30" s="10"/>
      <c r="K30" s="111">
        <v>-5458</v>
      </c>
    </row>
    <row r="31" spans="1:11" ht="13.5" customHeight="1">
      <c r="A31" s="27" t="s">
        <v>19</v>
      </c>
      <c r="B31" s="9">
        <v>8778</v>
      </c>
      <c r="C31" s="16">
        <v>11948</v>
      </c>
      <c r="D31" s="9"/>
      <c r="E31" s="92">
        <v>-3170</v>
      </c>
      <c r="F31" s="13">
        <v>18817</v>
      </c>
      <c r="G31" s="16">
        <v>21546</v>
      </c>
      <c r="H31" s="10"/>
      <c r="I31" s="111">
        <v>-2729</v>
      </c>
      <c r="J31" s="10"/>
      <c r="K31" s="111">
        <v>-5899</v>
      </c>
    </row>
    <row r="32" spans="1:11" ht="13.5" customHeight="1">
      <c r="A32" s="41" t="s">
        <v>37</v>
      </c>
      <c r="B32" s="30">
        <v>8619</v>
      </c>
      <c r="C32" s="30">
        <v>12131</v>
      </c>
      <c r="D32" s="9"/>
      <c r="E32" s="92">
        <v>-3512</v>
      </c>
      <c r="F32" s="39">
        <v>17944</v>
      </c>
      <c r="G32" s="30">
        <v>21902</v>
      </c>
      <c r="H32" s="10"/>
      <c r="I32" s="111">
        <v>-3958</v>
      </c>
      <c r="J32" s="10"/>
      <c r="K32" s="111">
        <v>-7470</v>
      </c>
    </row>
    <row r="33" spans="1:11" ht="13.5" customHeight="1">
      <c r="A33" s="41" t="s">
        <v>38</v>
      </c>
      <c r="B33" s="42">
        <v>8307</v>
      </c>
      <c r="C33" s="30">
        <v>12503</v>
      </c>
      <c r="D33" s="9"/>
      <c r="E33" s="92">
        <v>-4196</v>
      </c>
      <c r="F33" s="39">
        <v>17562</v>
      </c>
      <c r="G33" s="30">
        <v>21911</v>
      </c>
      <c r="H33" s="10"/>
      <c r="I33" s="111">
        <v>-4349</v>
      </c>
      <c r="J33" s="10"/>
      <c r="K33" s="111">
        <v>-8545</v>
      </c>
    </row>
    <row r="34" spans="1:13" ht="13.5" customHeight="1">
      <c r="A34" s="45" t="s">
        <v>232</v>
      </c>
      <c r="B34" s="46">
        <v>7962</v>
      </c>
      <c r="C34" s="47">
        <v>12723</v>
      </c>
      <c r="D34" s="9"/>
      <c r="E34" s="92">
        <v>-4761</v>
      </c>
      <c r="F34" s="46">
        <v>17715</v>
      </c>
      <c r="G34" s="47">
        <v>21090</v>
      </c>
      <c r="H34" s="10"/>
      <c r="I34" s="111">
        <v>-3375</v>
      </c>
      <c r="J34" s="10"/>
      <c r="K34" s="111">
        <v>-8136</v>
      </c>
      <c r="L34" s="43"/>
      <c r="M34" s="34"/>
    </row>
    <row r="35" spans="1:12" ht="13.5" customHeight="1">
      <c r="A35" s="45" t="s">
        <v>267</v>
      </c>
      <c r="B35" s="46">
        <v>7851</v>
      </c>
      <c r="C35" s="47">
        <v>13027</v>
      </c>
      <c r="D35" s="9"/>
      <c r="E35" s="92">
        <v>-5176</v>
      </c>
      <c r="F35" s="46">
        <v>16987</v>
      </c>
      <c r="G35" s="47">
        <v>21438</v>
      </c>
      <c r="H35" s="10"/>
      <c r="I35" s="111">
        <v>-4451</v>
      </c>
      <c r="J35" s="10"/>
      <c r="K35" s="111">
        <v>-9627</v>
      </c>
      <c r="L35" s="7"/>
    </row>
    <row r="36" spans="1:12" ht="13.5" customHeight="1">
      <c r="A36" s="41" t="s">
        <v>269</v>
      </c>
      <c r="B36" s="39">
        <v>7655</v>
      </c>
      <c r="C36" s="30">
        <v>13580</v>
      </c>
      <c r="D36" s="42"/>
      <c r="E36" s="93">
        <v>-5925</v>
      </c>
      <c r="F36" s="39">
        <v>15561</v>
      </c>
      <c r="G36" s="30">
        <v>21101</v>
      </c>
      <c r="H36" s="38"/>
      <c r="I36" s="110">
        <v>-5540</v>
      </c>
      <c r="J36" s="38"/>
      <c r="K36" s="110">
        <v>-11465</v>
      </c>
      <c r="L36" s="7"/>
    </row>
    <row r="37" spans="1:11" ht="13.5" customHeight="1">
      <c r="A37" s="41" t="s">
        <v>331</v>
      </c>
      <c r="B37" s="39">
        <v>7617</v>
      </c>
      <c r="C37" s="30">
        <v>13532</v>
      </c>
      <c r="D37" s="42"/>
      <c r="E37" s="93">
        <v>-5915</v>
      </c>
      <c r="F37" s="39">
        <v>15001</v>
      </c>
      <c r="G37" s="30">
        <v>21822</v>
      </c>
      <c r="H37" s="38"/>
      <c r="I37" s="110">
        <v>-6821</v>
      </c>
      <c r="J37" s="38"/>
      <c r="K37" s="110">
        <v>-12736</v>
      </c>
    </row>
    <row r="38" spans="1:11" ht="13.5" customHeight="1">
      <c r="A38" s="323" t="s">
        <v>350</v>
      </c>
      <c r="B38" s="50">
        <v>7528</v>
      </c>
      <c r="C38" s="49">
        <v>13604</v>
      </c>
      <c r="D38" s="6"/>
      <c r="E38" s="94">
        <v>-6076</v>
      </c>
      <c r="F38" s="50">
        <v>15010</v>
      </c>
      <c r="G38" s="49">
        <v>21227</v>
      </c>
      <c r="H38" s="324"/>
      <c r="I38" s="325">
        <v>-6217</v>
      </c>
      <c r="J38" s="324"/>
      <c r="K38" s="325">
        <v>-12293</v>
      </c>
    </row>
    <row r="39" spans="1:11" ht="13.5" customHeight="1" thickBot="1">
      <c r="A39" s="326" t="s">
        <v>351</v>
      </c>
      <c r="B39" s="327">
        <v>7044</v>
      </c>
      <c r="C39" s="328">
        <v>13982</v>
      </c>
      <c r="D39" s="329"/>
      <c r="E39" s="330">
        <v>-6938</v>
      </c>
      <c r="F39" s="327">
        <v>15469</v>
      </c>
      <c r="G39" s="328">
        <v>20055</v>
      </c>
      <c r="H39" s="331"/>
      <c r="I39" s="332">
        <v>-4586</v>
      </c>
      <c r="J39" s="331"/>
      <c r="K39" s="332">
        <v>-11524</v>
      </c>
    </row>
    <row r="40" spans="1:13" ht="13.5" customHeight="1" thickTop="1">
      <c r="A40" s="150" t="s">
        <v>405</v>
      </c>
      <c r="B40" s="151">
        <v>602</v>
      </c>
      <c r="C40" s="81">
        <v>1054</v>
      </c>
      <c r="D40" s="152"/>
      <c r="E40" s="97">
        <v>-452</v>
      </c>
      <c r="F40" s="153">
        <v>1020</v>
      </c>
      <c r="G40" s="154">
        <v>1055</v>
      </c>
      <c r="H40" s="152"/>
      <c r="I40" s="155">
        <v>-35</v>
      </c>
      <c r="J40" s="156"/>
      <c r="K40" s="155">
        <v>-487</v>
      </c>
      <c r="M40" s="6"/>
    </row>
    <row r="41" spans="1:13" ht="13.5" customHeight="1">
      <c r="A41" s="150" t="s">
        <v>339</v>
      </c>
      <c r="B41" s="151">
        <v>609</v>
      </c>
      <c r="C41" s="81">
        <v>1024</v>
      </c>
      <c r="D41" s="152"/>
      <c r="E41" s="97">
        <v>-415</v>
      </c>
      <c r="F41" s="153">
        <v>1191</v>
      </c>
      <c r="G41" s="154">
        <v>1301</v>
      </c>
      <c r="H41" s="152"/>
      <c r="I41" s="155">
        <v>-110</v>
      </c>
      <c r="J41" s="156"/>
      <c r="K41" s="155">
        <v>-525</v>
      </c>
      <c r="M41" s="6"/>
    </row>
    <row r="42" spans="1:13" ht="13.5" customHeight="1">
      <c r="A42" s="150" t="s">
        <v>341</v>
      </c>
      <c r="B42" s="151">
        <v>636</v>
      </c>
      <c r="C42" s="81">
        <v>1054</v>
      </c>
      <c r="D42" s="152"/>
      <c r="E42" s="97">
        <v>-418</v>
      </c>
      <c r="F42" s="153">
        <v>1229</v>
      </c>
      <c r="G42" s="154">
        <v>1062</v>
      </c>
      <c r="H42" s="152"/>
      <c r="I42" s="155">
        <v>167</v>
      </c>
      <c r="J42" s="156"/>
      <c r="K42" s="155">
        <v>-251</v>
      </c>
      <c r="M42" s="6"/>
    </row>
    <row r="43" spans="1:13" ht="13.5" customHeight="1">
      <c r="A43" s="60" t="s">
        <v>344</v>
      </c>
      <c r="B43" s="151">
        <v>589</v>
      </c>
      <c r="C43" s="81">
        <v>1049</v>
      </c>
      <c r="D43" s="152"/>
      <c r="E43" s="97">
        <v>-460</v>
      </c>
      <c r="F43" s="153">
        <v>1037</v>
      </c>
      <c r="G43" s="154">
        <v>1182</v>
      </c>
      <c r="H43" s="152"/>
      <c r="I43" s="155">
        <v>-145</v>
      </c>
      <c r="J43" s="318"/>
      <c r="K43" s="319">
        <v>-605</v>
      </c>
      <c r="M43" s="6"/>
    </row>
    <row r="44" spans="1:13" ht="13.5" customHeight="1">
      <c r="A44" s="60" t="s">
        <v>332</v>
      </c>
      <c r="B44" s="151">
        <v>624</v>
      </c>
      <c r="C44" s="81">
        <v>1163</v>
      </c>
      <c r="D44" s="152"/>
      <c r="E44" s="97">
        <v>-539</v>
      </c>
      <c r="F44" s="153">
        <v>1085</v>
      </c>
      <c r="G44" s="154">
        <v>1008</v>
      </c>
      <c r="H44" s="152"/>
      <c r="I44" s="155">
        <v>77</v>
      </c>
      <c r="J44" s="318"/>
      <c r="K44" s="319">
        <v>-462</v>
      </c>
      <c r="M44" s="6"/>
    </row>
    <row r="45" spans="1:13" ht="13.5" customHeight="1">
      <c r="A45" s="60" t="s">
        <v>360</v>
      </c>
      <c r="B45" s="151">
        <v>558</v>
      </c>
      <c r="C45" s="81">
        <v>1167</v>
      </c>
      <c r="D45" s="152"/>
      <c r="E45" s="97">
        <v>-609</v>
      </c>
      <c r="F45" s="153">
        <v>840</v>
      </c>
      <c r="G45" s="154">
        <v>790</v>
      </c>
      <c r="H45" s="152"/>
      <c r="I45" s="155">
        <v>50</v>
      </c>
      <c r="J45" s="318"/>
      <c r="K45" s="319">
        <v>-559</v>
      </c>
      <c r="M45" s="6"/>
    </row>
    <row r="46" spans="1:13" ht="13.5" customHeight="1">
      <c r="A46" s="60" t="s">
        <v>363</v>
      </c>
      <c r="B46" s="151">
        <v>599</v>
      </c>
      <c r="C46" s="81">
        <v>1263</v>
      </c>
      <c r="D46" s="152"/>
      <c r="E46" s="97">
        <v>-664</v>
      </c>
      <c r="F46" s="153">
        <v>656</v>
      </c>
      <c r="G46" s="154">
        <v>778</v>
      </c>
      <c r="H46" s="152"/>
      <c r="I46" s="155">
        <v>-122</v>
      </c>
      <c r="J46" s="318"/>
      <c r="K46" s="319">
        <v>-786</v>
      </c>
      <c r="M46" s="6"/>
    </row>
    <row r="47" spans="1:13" ht="13.5" customHeight="1">
      <c r="A47" s="60" t="s">
        <v>378</v>
      </c>
      <c r="B47" s="151">
        <v>523</v>
      </c>
      <c r="C47" s="81">
        <v>1338</v>
      </c>
      <c r="D47" s="152"/>
      <c r="E47" s="97">
        <v>-815</v>
      </c>
      <c r="F47" s="153">
        <v>789</v>
      </c>
      <c r="G47" s="154">
        <v>873</v>
      </c>
      <c r="H47" s="152"/>
      <c r="I47" s="155">
        <v>-84</v>
      </c>
      <c r="J47" s="318"/>
      <c r="K47" s="319">
        <v>-899</v>
      </c>
      <c r="M47" s="6"/>
    </row>
    <row r="48" spans="1:13" ht="13.5" customHeight="1">
      <c r="A48" s="60" t="s">
        <v>368</v>
      </c>
      <c r="B48" s="151">
        <v>511</v>
      </c>
      <c r="C48" s="81">
        <v>1143</v>
      </c>
      <c r="D48" s="152"/>
      <c r="E48" s="97">
        <v>-632</v>
      </c>
      <c r="F48" s="153">
        <v>673</v>
      </c>
      <c r="G48" s="154">
        <v>933</v>
      </c>
      <c r="H48" s="152"/>
      <c r="I48" s="155">
        <v>-260</v>
      </c>
      <c r="J48" s="318"/>
      <c r="K48" s="319">
        <v>-892</v>
      </c>
      <c r="M48" s="6"/>
    </row>
    <row r="49" spans="1:13" ht="13.5" customHeight="1">
      <c r="A49" s="60" t="s">
        <v>379</v>
      </c>
      <c r="B49" s="151">
        <v>587</v>
      </c>
      <c r="C49" s="81">
        <v>1297</v>
      </c>
      <c r="D49" s="152"/>
      <c r="E49" s="97">
        <v>-710</v>
      </c>
      <c r="F49" s="153">
        <v>2772</v>
      </c>
      <c r="G49" s="154">
        <v>6232</v>
      </c>
      <c r="H49" s="152"/>
      <c r="I49" s="155">
        <v>-3460</v>
      </c>
      <c r="J49" s="318"/>
      <c r="K49" s="319">
        <v>-4170</v>
      </c>
      <c r="M49" s="6"/>
    </row>
    <row r="50" spans="1:13" ht="13.5" customHeight="1">
      <c r="A50" s="60" t="s">
        <v>391</v>
      </c>
      <c r="B50" s="151">
        <v>566</v>
      </c>
      <c r="C50" s="81">
        <v>1158</v>
      </c>
      <c r="D50" s="152"/>
      <c r="E50" s="97">
        <v>-592</v>
      </c>
      <c r="F50" s="153">
        <v>2648</v>
      </c>
      <c r="G50" s="154">
        <v>2312</v>
      </c>
      <c r="H50" s="152"/>
      <c r="I50" s="155">
        <v>336</v>
      </c>
      <c r="J50" s="318"/>
      <c r="K50" s="319">
        <v>-256</v>
      </c>
      <c r="M50" s="6"/>
    </row>
    <row r="51" spans="1:13" ht="13.5" customHeight="1">
      <c r="A51" s="60" t="s">
        <v>406</v>
      </c>
      <c r="B51" s="151">
        <f>'4～5面'!H6</f>
        <v>529</v>
      </c>
      <c r="C51" s="81">
        <f>'4～5面'!K6</f>
        <v>1197</v>
      </c>
      <c r="D51" s="152"/>
      <c r="E51" s="97">
        <f>B51-C51</f>
        <v>-668</v>
      </c>
      <c r="F51" s="153">
        <f>'4～5面'!Q6</f>
        <v>852</v>
      </c>
      <c r="G51" s="154">
        <f>'4～5面'!V6</f>
        <v>847</v>
      </c>
      <c r="H51" s="152"/>
      <c r="I51" s="155">
        <f>F51-G51</f>
        <v>5</v>
      </c>
      <c r="J51" s="318"/>
      <c r="K51" s="319">
        <f>+I51+E51</f>
        <v>-663</v>
      </c>
      <c r="M51" s="6"/>
    </row>
    <row r="52" spans="1:13" ht="13.5" customHeight="1">
      <c r="A52" s="127" t="s">
        <v>20</v>
      </c>
      <c r="B52" s="125">
        <f>SUM(B40:B51)</f>
        <v>6933</v>
      </c>
      <c r="C52" s="125">
        <f>SUM(C40:C51)</f>
        <v>13907</v>
      </c>
      <c r="D52" s="124"/>
      <c r="E52" s="126">
        <f>+B52-C52</f>
        <v>-6974</v>
      </c>
      <c r="F52" s="125">
        <f>SUM(F40:F51)</f>
        <v>14792</v>
      </c>
      <c r="G52" s="125">
        <f>SUM(G40:G51)</f>
        <v>18373</v>
      </c>
      <c r="H52" s="128"/>
      <c r="I52" s="126">
        <f>+F52-G52</f>
        <v>-3581</v>
      </c>
      <c r="J52" s="129"/>
      <c r="K52" s="130">
        <f>+I52+E52</f>
        <v>-10555</v>
      </c>
      <c r="L52" s="521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39" t="s">
        <v>21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390</v>
      </c>
      <c r="B55" s="61">
        <v>567</v>
      </c>
      <c r="C55" s="62">
        <v>1181</v>
      </c>
      <c r="D55" s="9"/>
      <c r="E55" s="92">
        <v>-614</v>
      </c>
      <c r="F55" s="13">
        <v>879</v>
      </c>
      <c r="G55" s="16">
        <v>1038</v>
      </c>
      <c r="H55" s="9"/>
      <c r="I55" s="110">
        <v>-159</v>
      </c>
      <c r="J55" s="10"/>
      <c r="K55" s="111">
        <v>-773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selection activeCell="A2" sqref="A2"/>
    </sheetView>
  </sheetViews>
  <sheetFormatPr defaultColWidth="9.00390625" defaultRowHeight="13.5"/>
  <cols>
    <col min="1" max="1" width="7.125" style="227" customWidth="1"/>
    <col min="2" max="2" width="8.875" style="227" customWidth="1"/>
    <col min="3" max="4" width="7.625" style="227" customWidth="1"/>
    <col min="5" max="7" width="6.375" style="227" customWidth="1"/>
    <col min="8" max="8" width="4.375" style="227" customWidth="1"/>
    <col min="9" max="10" width="4.375" style="226" customWidth="1"/>
    <col min="11" max="11" width="5.875" style="227" bestFit="1" customWidth="1"/>
    <col min="12" max="13" width="4.375" style="226" customWidth="1"/>
    <col min="14" max="16" width="4.625" style="227" customWidth="1"/>
    <col min="17" max="17" width="6.625" style="227" customWidth="1"/>
    <col min="18" max="19" width="6.125" style="227" customWidth="1"/>
    <col min="20" max="20" width="6.25390625" style="227" customWidth="1"/>
    <col min="21" max="21" width="6.125" style="227" customWidth="1"/>
    <col min="22" max="22" width="6.625" style="227" customWidth="1"/>
    <col min="23" max="26" width="6.125" style="227" customWidth="1"/>
    <col min="27" max="27" width="6.50390625" style="227" customWidth="1"/>
    <col min="28" max="28" width="6.75390625" style="227" customWidth="1"/>
    <col min="29" max="29" width="6.875" style="227" customWidth="1"/>
    <col min="30" max="30" width="8.50390625" style="227" customWidth="1"/>
    <col min="31" max="31" width="4.50390625" style="226" customWidth="1"/>
    <col min="32" max="39" width="6.625" style="226" hidden="1" customWidth="1"/>
    <col min="40" max="40" width="9.375" style="230" hidden="1" customWidth="1"/>
    <col min="41" max="41" width="8.50390625" style="230" hidden="1" customWidth="1"/>
    <col min="42" max="42" width="9.00390625" style="226" hidden="1" customWidth="1"/>
    <col min="43" max="43" width="10.50390625" style="226" bestFit="1" customWidth="1"/>
    <col min="44" max="16384" width="9.00390625" style="226" customWidth="1"/>
  </cols>
  <sheetData>
    <row r="1" spans="1:30" s="225" customFormat="1" ht="24" customHeight="1">
      <c r="A1" s="223" t="s">
        <v>118</v>
      </c>
      <c r="B1" s="451"/>
      <c r="C1" s="451"/>
      <c r="D1" s="451"/>
      <c r="E1" s="452"/>
      <c r="F1" s="452"/>
      <c r="G1" s="452"/>
      <c r="H1" s="451"/>
      <c r="I1" s="224"/>
      <c r="J1" s="224"/>
      <c r="K1" s="451"/>
      <c r="L1" s="224"/>
      <c r="M1" s="224"/>
      <c r="N1" s="451"/>
      <c r="O1" s="451"/>
      <c r="P1" s="451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223"/>
    </row>
    <row r="2" spans="2:28" ht="15" customHeight="1">
      <c r="B2" s="453"/>
      <c r="P2" s="471"/>
      <c r="Q2" s="458"/>
      <c r="AB2" s="227" t="s">
        <v>120</v>
      </c>
    </row>
    <row r="3" spans="1:41" ht="13.5" customHeight="1">
      <c r="A3" s="231"/>
      <c r="B3" s="454" t="s">
        <v>122</v>
      </c>
      <c r="C3" s="455"/>
      <c r="D3" s="454" t="s">
        <v>123</v>
      </c>
      <c r="E3" s="456" t="s">
        <v>124</v>
      </c>
      <c r="F3" s="454"/>
      <c r="G3" s="457"/>
      <c r="H3" s="456" t="s">
        <v>125</v>
      </c>
      <c r="I3" s="232"/>
      <c r="J3" s="233" t="s">
        <v>126</v>
      </c>
      <c r="K3" s="454" t="s">
        <v>127</v>
      </c>
      <c r="L3" s="232"/>
      <c r="M3" s="233" t="s">
        <v>128</v>
      </c>
      <c r="N3" s="454" t="s">
        <v>129</v>
      </c>
      <c r="O3" s="454"/>
      <c r="P3" s="457"/>
      <c r="Q3" s="472" t="s">
        <v>130</v>
      </c>
      <c r="R3" s="473"/>
      <c r="S3" s="473"/>
      <c r="T3" s="473"/>
      <c r="U3" s="474"/>
      <c r="V3" s="473" t="s">
        <v>131</v>
      </c>
      <c r="W3" s="473"/>
      <c r="X3" s="473"/>
      <c r="Y3" s="473"/>
      <c r="Z3" s="474"/>
      <c r="AA3" s="454" t="s">
        <v>132</v>
      </c>
      <c r="AB3" s="454"/>
      <c r="AC3" s="457"/>
      <c r="AD3" s="231"/>
      <c r="AF3" s="234" t="s">
        <v>133</v>
      </c>
      <c r="AG3" s="228"/>
      <c r="AH3" s="228"/>
      <c r="AI3" s="235" t="s">
        <v>134</v>
      </c>
      <c r="AJ3" s="234" t="s">
        <v>133</v>
      </c>
      <c r="AK3" s="228"/>
      <c r="AL3" s="228"/>
      <c r="AM3" s="235" t="s">
        <v>125</v>
      </c>
      <c r="AN3" s="534" t="s">
        <v>374</v>
      </c>
      <c r="AO3" s="535"/>
    </row>
    <row r="4" spans="1:41" ht="13.5" customHeight="1">
      <c r="A4" s="236" t="s">
        <v>135</v>
      </c>
      <c r="B4" s="458"/>
      <c r="C4" s="458"/>
      <c r="D4" s="459"/>
      <c r="E4" s="246"/>
      <c r="F4" s="458"/>
      <c r="G4" s="460"/>
      <c r="H4" s="461"/>
      <c r="I4" s="229"/>
      <c r="J4" s="237"/>
      <c r="K4" s="458"/>
      <c r="L4" s="229"/>
      <c r="M4" s="237"/>
      <c r="N4" s="458"/>
      <c r="O4" s="458"/>
      <c r="P4" s="475"/>
      <c r="Q4" s="246"/>
      <c r="R4" s="476" t="s">
        <v>84</v>
      </c>
      <c r="S4" s="475"/>
      <c r="T4" s="459" t="s">
        <v>136</v>
      </c>
      <c r="U4" s="477" t="s">
        <v>137</v>
      </c>
      <c r="V4" s="471"/>
      <c r="W4" s="476" t="s">
        <v>84</v>
      </c>
      <c r="X4" s="471"/>
      <c r="Y4" s="478" t="s">
        <v>136</v>
      </c>
      <c r="Z4" s="477" t="s">
        <v>137</v>
      </c>
      <c r="AA4" s="458"/>
      <c r="AB4" s="458"/>
      <c r="AC4" s="460"/>
      <c r="AD4" s="236" t="s">
        <v>135</v>
      </c>
      <c r="AF4" s="234" t="s">
        <v>138</v>
      </c>
      <c r="AG4" s="235" t="s">
        <v>139</v>
      </c>
      <c r="AH4" s="234" t="s">
        <v>140</v>
      </c>
      <c r="AI4" s="235" t="s">
        <v>141</v>
      </c>
      <c r="AJ4" s="234" t="s">
        <v>138</v>
      </c>
      <c r="AK4" s="235" t="s">
        <v>139</v>
      </c>
      <c r="AL4" s="234" t="s">
        <v>140</v>
      </c>
      <c r="AM4" s="235" t="s">
        <v>141</v>
      </c>
      <c r="AN4" s="536"/>
      <c r="AO4" s="535"/>
    </row>
    <row r="5" spans="1:41" ht="13.5" customHeight="1">
      <c r="A5" s="238"/>
      <c r="B5" s="462" t="s">
        <v>143</v>
      </c>
      <c r="C5" s="463" t="s">
        <v>77</v>
      </c>
      <c r="D5" s="462" t="s">
        <v>78</v>
      </c>
      <c r="E5" s="464" t="s">
        <v>84</v>
      </c>
      <c r="F5" s="464" t="s">
        <v>77</v>
      </c>
      <c r="G5" s="465" t="s">
        <v>78</v>
      </c>
      <c r="H5" s="466" t="s">
        <v>84</v>
      </c>
      <c r="I5" s="482" t="s">
        <v>77</v>
      </c>
      <c r="J5" s="483" t="s">
        <v>78</v>
      </c>
      <c r="K5" s="470" t="s">
        <v>84</v>
      </c>
      <c r="L5" s="482" t="s">
        <v>77</v>
      </c>
      <c r="M5" s="483" t="s">
        <v>78</v>
      </c>
      <c r="N5" s="470" t="s">
        <v>84</v>
      </c>
      <c r="O5" s="464" t="s">
        <v>77</v>
      </c>
      <c r="P5" s="465" t="s">
        <v>78</v>
      </c>
      <c r="Q5" s="464" t="s">
        <v>84</v>
      </c>
      <c r="R5" s="479" t="s">
        <v>77</v>
      </c>
      <c r="S5" s="480" t="s">
        <v>78</v>
      </c>
      <c r="T5" s="471"/>
      <c r="U5" s="481"/>
      <c r="V5" s="476" t="s">
        <v>84</v>
      </c>
      <c r="W5" s="479" t="s">
        <v>77</v>
      </c>
      <c r="X5" s="480" t="s">
        <v>78</v>
      </c>
      <c r="Y5" s="471"/>
      <c r="Z5" s="481"/>
      <c r="AA5" s="470" t="s">
        <v>84</v>
      </c>
      <c r="AB5" s="464" t="s">
        <v>77</v>
      </c>
      <c r="AC5" s="464" t="s">
        <v>78</v>
      </c>
      <c r="AD5" s="238"/>
      <c r="AF5" s="234" t="s">
        <v>144</v>
      </c>
      <c r="AG5" s="234" t="s">
        <v>145</v>
      </c>
      <c r="AH5" s="234" t="s">
        <v>144</v>
      </c>
      <c r="AI5" s="234" t="s">
        <v>145</v>
      </c>
      <c r="AJ5" s="234" t="s">
        <v>144</v>
      </c>
      <c r="AK5" s="234" t="s">
        <v>145</v>
      </c>
      <c r="AL5" s="234" t="s">
        <v>144</v>
      </c>
      <c r="AM5" s="234" t="s">
        <v>145</v>
      </c>
      <c r="AN5" s="468" t="s">
        <v>375</v>
      </c>
      <c r="AO5" s="469" t="s">
        <v>376</v>
      </c>
    </row>
    <row r="6" spans="1:42" s="227" customFormat="1" ht="19.5" customHeight="1">
      <c r="A6" s="239" t="s">
        <v>146</v>
      </c>
      <c r="B6" s="240">
        <f>C6+D6</f>
        <v>1088796</v>
      </c>
      <c r="C6" s="240">
        <f>+F6+AN6</f>
        <v>511147</v>
      </c>
      <c r="D6" s="240">
        <f>+G6+AO6</f>
        <v>577649</v>
      </c>
      <c r="E6" s="240">
        <f aca="true" t="shared" si="0" ref="E6:E40">N6+AA6</f>
        <v>-663</v>
      </c>
      <c r="F6" s="240">
        <f aca="true" t="shared" si="1" ref="F6:F40">O6+AB6</f>
        <v>-321</v>
      </c>
      <c r="G6" s="240">
        <f aca="true" t="shared" si="2" ref="G6:G40">P6+AC6</f>
        <v>-342</v>
      </c>
      <c r="H6" s="240">
        <f aca="true" t="shared" si="3" ref="H6:P6">H7</f>
        <v>529</v>
      </c>
      <c r="I6" s="240">
        <f t="shared" si="3"/>
        <v>287</v>
      </c>
      <c r="J6" s="240">
        <f t="shared" si="3"/>
        <v>242</v>
      </c>
      <c r="K6" s="240">
        <f t="shared" si="3"/>
        <v>1197</v>
      </c>
      <c r="L6" s="240">
        <f t="shared" si="3"/>
        <v>631</v>
      </c>
      <c r="M6" s="240">
        <f t="shared" si="3"/>
        <v>566</v>
      </c>
      <c r="N6" s="240">
        <f t="shared" si="3"/>
        <v>-668</v>
      </c>
      <c r="O6" s="240">
        <f t="shared" si="3"/>
        <v>-344</v>
      </c>
      <c r="P6" s="240">
        <f t="shared" si="3"/>
        <v>-324</v>
      </c>
      <c r="Q6" s="240">
        <f>+U7</f>
        <v>852</v>
      </c>
      <c r="R6" s="240">
        <f>+AH7</f>
        <v>443</v>
      </c>
      <c r="S6" s="240">
        <f>+AI7</f>
        <v>409</v>
      </c>
      <c r="T6" s="241" t="s">
        <v>147</v>
      </c>
      <c r="U6" s="240">
        <f>U7</f>
        <v>852</v>
      </c>
      <c r="V6" s="240">
        <f>Z7</f>
        <v>847</v>
      </c>
      <c r="W6" s="240">
        <f>+AL7</f>
        <v>420</v>
      </c>
      <c r="X6" s="240">
        <f>+AM7</f>
        <v>427</v>
      </c>
      <c r="Y6" s="241" t="s">
        <v>147</v>
      </c>
      <c r="Z6" s="240">
        <f>Z7</f>
        <v>847</v>
      </c>
      <c r="AA6" s="240">
        <f aca="true" t="shared" si="4" ref="AA6:AC9">Q6-V6</f>
        <v>5</v>
      </c>
      <c r="AB6" s="240">
        <f t="shared" si="4"/>
        <v>23</v>
      </c>
      <c r="AC6" s="240">
        <f t="shared" si="4"/>
        <v>-18</v>
      </c>
      <c r="AD6" s="239" t="s">
        <v>146</v>
      </c>
      <c r="AF6" s="246"/>
      <c r="AG6" s="246"/>
      <c r="AH6" s="246"/>
      <c r="AI6" s="246"/>
      <c r="AJ6" s="246"/>
      <c r="AK6" s="246"/>
      <c r="AL6" s="246"/>
      <c r="AM6" s="246"/>
      <c r="AN6" s="529">
        <v>511468</v>
      </c>
      <c r="AO6" s="530">
        <v>577991</v>
      </c>
      <c r="AP6" s="227" t="s">
        <v>146</v>
      </c>
    </row>
    <row r="7" spans="1:42" s="227" customFormat="1" ht="14.25" customHeight="1">
      <c r="A7" s="243" t="s">
        <v>148</v>
      </c>
      <c r="B7" s="244">
        <f>B8+B9</f>
        <v>1088998</v>
      </c>
      <c r="C7" s="245">
        <f>C8+C9</f>
        <v>511245</v>
      </c>
      <c r="D7" s="245">
        <f>D8+D9</f>
        <v>577753</v>
      </c>
      <c r="E7" s="245">
        <f t="shared" si="0"/>
        <v>-642</v>
      </c>
      <c r="F7" s="245">
        <f t="shared" si="1"/>
        <v>-315</v>
      </c>
      <c r="G7" s="245">
        <f t="shared" si="2"/>
        <v>-327</v>
      </c>
      <c r="H7" s="245">
        <f aca="true" t="shared" si="5" ref="H7:H20">I7+J7</f>
        <v>529</v>
      </c>
      <c r="I7" s="245">
        <f>I8+I9</f>
        <v>287</v>
      </c>
      <c r="J7" s="245">
        <f>J8+J9</f>
        <v>242</v>
      </c>
      <c r="K7" s="245">
        <f aca="true" t="shared" si="6" ref="K7:K35">L7+M7</f>
        <v>1197</v>
      </c>
      <c r="L7" s="245">
        <f>L8+L9</f>
        <v>631</v>
      </c>
      <c r="M7" s="245">
        <f>M8+M9</f>
        <v>566</v>
      </c>
      <c r="N7" s="245">
        <f aca="true" t="shared" si="7" ref="N7:N40">H7-K7</f>
        <v>-668</v>
      </c>
      <c r="O7" s="245">
        <f aca="true" t="shared" si="8" ref="O7:O40">I7-L7</f>
        <v>-344</v>
      </c>
      <c r="P7" s="245">
        <f aca="true" t="shared" si="9" ref="P7:P40">J7-M7</f>
        <v>-324</v>
      </c>
      <c r="Q7" s="245">
        <f aca="true" t="shared" si="10" ref="Q7:Q35">+R7+S7</f>
        <v>1472</v>
      </c>
      <c r="R7" s="245">
        <f aca="true" t="shared" si="11" ref="R7:Z7">+R8+R9</f>
        <v>727</v>
      </c>
      <c r="S7" s="245">
        <f t="shared" si="11"/>
        <v>745</v>
      </c>
      <c r="T7" s="245">
        <f t="shared" si="11"/>
        <v>620</v>
      </c>
      <c r="U7" s="245">
        <f t="shared" si="11"/>
        <v>852</v>
      </c>
      <c r="V7" s="245">
        <f t="shared" si="11"/>
        <v>1446</v>
      </c>
      <c r="W7" s="245">
        <f t="shared" si="11"/>
        <v>698</v>
      </c>
      <c r="X7" s="245">
        <f t="shared" si="11"/>
        <v>748</v>
      </c>
      <c r="Y7" s="245">
        <f t="shared" si="11"/>
        <v>599</v>
      </c>
      <c r="Z7" s="245">
        <f t="shared" si="11"/>
        <v>847</v>
      </c>
      <c r="AA7" s="245">
        <f t="shared" si="4"/>
        <v>26</v>
      </c>
      <c r="AB7" s="245">
        <f t="shared" si="4"/>
        <v>29</v>
      </c>
      <c r="AC7" s="245">
        <f t="shared" si="4"/>
        <v>-3</v>
      </c>
      <c r="AD7" s="243" t="s">
        <v>148</v>
      </c>
      <c r="AF7" s="246">
        <f aca="true" t="shared" si="12" ref="AF7:AM7">AF8+AF9</f>
        <v>284</v>
      </c>
      <c r="AG7" s="246">
        <f t="shared" si="12"/>
        <v>336</v>
      </c>
      <c r="AH7" s="246">
        <f t="shared" si="12"/>
        <v>443</v>
      </c>
      <c r="AI7" s="246">
        <f t="shared" si="12"/>
        <v>409</v>
      </c>
      <c r="AJ7" s="246">
        <f t="shared" si="12"/>
        <v>278</v>
      </c>
      <c r="AK7" s="246">
        <f t="shared" si="12"/>
        <v>321</v>
      </c>
      <c r="AL7" s="246">
        <f t="shared" si="12"/>
        <v>420</v>
      </c>
      <c r="AM7" s="246">
        <f t="shared" si="12"/>
        <v>427</v>
      </c>
      <c r="AN7" s="529">
        <v>511560</v>
      </c>
      <c r="AO7" s="530">
        <v>578080</v>
      </c>
      <c r="AP7" s="227" t="s">
        <v>148</v>
      </c>
    </row>
    <row r="8" spans="1:42" s="227" customFormat="1" ht="14.25" customHeight="1">
      <c r="A8" s="247" t="s">
        <v>149</v>
      </c>
      <c r="B8" s="245">
        <f aca="true" t="shared" si="13" ref="B8:B35">C8+D8</f>
        <v>981853</v>
      </c>
      <c r="C8" s="245">
        <f>SUM(C10:C22)</f>
        <v>461129</v>
      </c>
      <c r="D8" s="245">
        <f>SUM(D10:D22)</f>
        <v>520724</v>
      </c>
      <c r="E8" s="245">
        <f t="shared" si="0"/>
        <v>-484</v>
      </c>
      <c r="F8" s="245">
        <f t="shared" si="1"/>
        <v>-243</v>
      </c>
      <c r="G8" s="245">
        <f t="shared" si="2"/>
        <v>-241</v>
      </c>
      <c r="H8" s="245">
        <f t="shared" si="5"/>
        <v>498</v>
      </c>
      <c r="I8" s="245">
        <f>SUM(I10:I22)</f>
        <v>274</v>
      </c>
      <c r="J8" s="245">
        <f>SUM(J10:J22)</f>
        <v>224</v>
      </c>
      <c r="K8" s="245">
        <f t="shared" si="6"/>
        <v>1058</v>
      </c>
      <c r="L8" s="245">
        <f>SUM(L10:L22)</f>
        <v>566</v>
      </c>
      <c r="M8" s="245">
        <f>SUM(M10:M22)</f>
        <v>492</v>
      </c>
      <c r="N8" s="245">
        <f t="shared" si="7"/>
        <v>-560</v>
      </c>
      <c r="O8" s="245">
        <f t="shared" si="8"/>
        <v>-292</v>
      </c>
      <c r="P8" s="245">
        <f t="shared" si="9"/>
        <v>-268</v>
      </c>
      <c r="Q8" s="245">
        <f t="shared" si="10"/>
        <v>1337</v>
      </c>
      <c r="R8" s="245">
        <f aca="true" t="shared" si="14" ref="R8:R35">AF8+AH8</f>
        <v>667</v>
      </c>
      <c r="S8" s="245">
        <f aca="true" t="shared" si="15" ref="S8:S35">+AG8+AI8</f>
        <v>670</v>
      </c>
      <c r="T8" s="245">
        <f aca="true" t="shared" si="16" ref="T8:T35">+AF8+AG8</f>
        <v>552</v>
      </c>
      <c r="U8" s="245">
        <f aca="true" t="shared" si="17" ref="U8:U35">+AH8+AI8</f>
        <v>785</v>
      </c>
      <c r="V8" s="245">
        <f aca="true" t="shared" si="18" ref="V8:V35">+W8+X8</f>
        <v>1261</v>
      </c>
      <c r="W8" s="245">
        <f aca="true" t="shared" si="19" ref="W8:W35">+AJ8+AL8</f>
        <v>618</v>
      </c>
      <c r="X8" s="245">
        <f aca="true" t="shared" si="20" ref="X8:X35">+AK8+AM8</f>
        <v>643</v>
      </c>
      <c r="Y8" s="245">
        <f aca="true" t="shared" si="21" ref="Y8:Y35">+AJ8+AK8</f>
        <v>496</v>
      </c>
      <c r="Z8" s="245">
        <f aca="true" t="shared" si="22" ref="Z8:Z35">+AL8+AM8</f>
        <v>765</v>
      </c>
      <c r="AA8" s="245">
        <f t="shared" si="4"/>
        <v>76</v>
      </c>
      <c r="AB8" s="245">
        <f t="shared" si="4"/>
        <v>49</v>
      </c>
      <c r="AC8" s="245">
        <f t="shared" si="4"/>
        <v>27</v>
      </c>
      <c r="AD8" s="247" t="s">
        <v>149</v>
      </c>
      <c r="AF8" s="246">
        <f aca="true" t="shared" si="23" ref="AF8:AM8">SUM(AF10:AF22)</f>
        <v>258</v>
      </c>
      <c r="AG8" s="246">
        <f t="shared" si="23"/>
        <v>294</v>
      </c>
      <c r="AH8" s="246">
        <f t="shared" si="23"/>
        <v>409</v>
      </c>
      <c r="AI8" s="246">
        <f t="shared" si="23"/>
        <v>376</v>
      </c>
      <c r="AJ8" s="246">
        <f t="shared" si="23"/>
        <v>234</v>
      </c>
      <c r="AK8" s="246">
        <f t="shared" si="23"/>
        <v>262</v>
      </c>
      <c r="AL8" s="246">
        <f t="shared" si="23"/>
        <v>384</v>
      </c>
      <c r="AM8" s="246">
        <f t="shared" si="23"/>
        <v>381</v>
      </c>
      <c r="AN8" s="529">
        <v>461372</v>
      </c>
      <c r="AO8" s="530">
        <v>520965</v>
      </c>
      <c r="AP8" s="227" t="s">
        <v>149</v>
      </c>
    </row>
    <row r="9" spans="1:42" s="227" customFormat="1" ht="14.25" customHeight="1">
      <c r="A9" s="248" t="s">
        <v>151</v>
      </c>
      <c r="B9" s="249">
        <f>C9+D9</f>
        <v>107145</v>
      </c>
      <c r="C9" s="249">
        <f>C23+C25+C27+C31+C36+C38</f>
        <v>50116</v>
      </c>
      <c r="D9" s="249">
        <f>D23+D25+D27+D31+D36+D38</f>
        <v>57029</v>
      </c>
      <c r="E9" s="249">
        <f t="shared" si="0"/>
        <v>-158</v>
      </c>
      <c r="F9" s="249">
        <f t="shared" si="1"/>
        <v>-72</v>
      </c>
      <c r="G9" s="249">
        <f t="shared" si="2"/>
        <v>-86</v>
      </c>
      <c r="H9" s="249">
        <f t="shared" si="5"/>
        <v>31</v>
      </c>
      <c r="I9" s="249">
        <f>I23+I25+I27+I31+I36+I38</f>
        <v>13</v>
      </c>
      <c r="J9" s="249">
        <f>J23+J25+J27+J31+J36+J38</f>
        <v>18</v>
      </c>
      <c r="K9" s="249">
        <f t="shared" si="6"/>
        <v>139</v>
      </c>
      <c r="L9" s="249">
        <f>L23+L25+L27+L31+L36+L38</f>
        <v>65</v>
      </c>
      <c r="M9" s="249">
        <f>M23+M25+M27+M31+M36+M38</f>
        <v>74</v>
      </c>
      <c r="N9" s="249">
        <f t="shared" si="7"/>
        <v>-108</v>
      </c>
      <c r="O9" s="249">
        <f t="shared" si="8"/>
        <v>-52</v>
      </c>
      <c r="P9" s="249">
        <f t="shared" si="9"/>
        <v>-56</v>
      </c>
      <c r="Q9" s="249">
        <f t="shared" si="10"/>
        <v>135</v>
      </c>
      <c r="R9" s="249">
        <f t="shared" si="14"/>
        <v>60</v>
      </c>
      <c r="S9" s="249">
        <f t="shared" si="15"/>
        <v>75</v>
      </c>
      <c r="T9" s="249">
        <f t="shared" si="16"/>
        <v>68</v>
      </c>
      <c r="U9" s="249">
        <f t="shared" si="17"/>
        <v>67</v>
      </c>
      <c r="V9" s="249">
        <f t="shared" si="18"/>
        <v>185</v>
      </c>
      <c r="W9" s="249">
        <f t="shared" si="19"/>
        <v>80</v>
      </c>
      <c r="X9" s="249">
        <f>+AK9+AM9</f>
        <v>105</v>
      </c>
      <c r="Y9" s="249">
        <f t="shared" si="21"/>
        <v>103</v>
      </c>
      <c r="Z9" s="249">
        <f t="shared" si="22"/>
        <v>82</v>
      </c>
      <c r="AA9" s="249">
        <f t="shared" si="4"/>
        <v>-50</v>
      </c>
      <c r="AB9" s="249">
        <f t="shared" si="4"/>
        <v>-20</v>
      </c>
      <c r="AC9" s="249">
        <f t="shared" si="4"/>
        <v>-30</v>
      </c>
      <c r="AD9" s="248" t="s">
        <v>151</v>
      </c>
      <c r="AF9" s="246">
        <f aca="true" t="shared" si="24" ref="AF9:AM9">AF23+AF25+AF27+AF31+AF36+AF38</f>
        <v>26</v>
      </c>
      <c r="AG9" s="246">
        <f t="shared" si="24"/>
        <v>42</v>
      </c>
      <c r="AH9" s="246">
        <f t="shared" si="24"/>
        <v>34</v>
      </c>
      <c r="AI9" s="246">
        <f t="shared" si="24"/>
        <v>33</v>
      </c>
      <c r="AJ9" s="246">
        <f t="shared" si="24"/>
        <v>44</v>
      </c>
      <c r="AK9" s="246">
        <f t="shared" si="24"/>
        <v>59</v>
      </c>
      <c r="AL9" s="246">
        <f t="shared" si="24"/>
        <v>36</v>
      </c>
      <c r="AM9" s="246">
        <f t="shared" si="24"/>
        <v>46</v>
      </c>
      <c r="AN9" s="529">
        <v>50188</v>
      </c>
      <c r="AO9" s="530">
        <v>57115</v>
      </c>
      <c r="AP9" s="227" t="s">
        <v>151</v>
      </c>
    </row>
    <row r="10" spans="1:42" ht="14.25" customHeight="1">
      <c r="A10" s="247" t="s">
        <v>222</v>
      </c>
      <c r="B10" s="245">
        <f t="shared" si="13"/>
        <v>324757</v>
      </c>
      <c r="C10" s="245">
        <f aca="true" t="shared" si="25" ref="C10:C20">+F10+AN10</f>
        <v>152954</v>
      </c>
      <c r="D10" s="245">
        <f aca="true" t="shared" si="26" ref="D10:D20">+G10+AO10</f>
        <v>171803</v>
      </c>
      <c r="E10" s="245">
        <f t="shared" si="0"/>
        <v>-26</v>
      </c>
      <c r="F10" s="245">
        <f t="shared" si="1"/>
        <v>-25</v>
      </c>
      <c r="G10" s="245">
        <f t="shared" si="2"/>
        <v>-1</v>
      </c>
      <c r="H10" s="245">
        <f t="shared" si="5"/>
        <v>185</v>
      </c>
      <c r="I10" s="250">
        <v>104</v>
      </c>
      <c r="J10" s="250">
        <v>81</v>
      </c>
      <c r="K10" s="245">
        <f t="shared" si="6"/>
        <v>281</v>
      </c>
      <c r="L10" s="251">
        <v>161</v>
      </c>
      <c r="M10" s="251">
        <v>120</v>
      </c>
      <c r="N10" s="245">
        <f t="shared" si="7"/>
        <v>-96</v>
      </c>
      <c r="O10" s="245">
        <f t="shared" si="8"/>
        <v>-57</v>
      </c>
      <c r="P10" s="245">
        <f t="shared" si="9"/>
        <v>-39</v>
      </c>
      <c r="Q10" s="245">
        <f t="shared" si="10"/>
        <v>490</v>
      </c>
      <c r="R10" s="245">
        <f t="shared" si="14"/>
        <v>251</v>
      </c>
      <c r="S10" s="245">
        <f t="shared" si="15"/>
        <v>239</v>
      </c>
      <c r="T10" s="245">
        <f t="shared" si="16"/>
        <v>171</v>
      </c>
      <c r="U10" s="245">
        <f t="shared" si="17"/>
        <v>319</v>
      </c>
      <c r="V10" s="245">
        <f t="shared" si="18"/>
        <v>420</v>
      </c>
      <c r="W10" s="245">
        <f t="shared" si="19"/>
        <v>219</v>
      </c>
      <c r="X10" s="245">
        <f t="shared" si="20"/>
        <v>201</v>
      </c>
      <c r="Y10" s="245">
        <f t="shared" si="21"/>
        <v>122</v>
      </c>
      <c r="Z10" s="245">
        <f t="shared" si="22"/>
        <v>298</v>
      </c>
      <c r="AA10" s="245">
        <f aca="true" t="shared" si="27" ref="AA10:AA40">Q10-V10</f>
        <v>70</v>
      </c>
      <c r="AB10" s="245">
        <f aca="true" t="shared" si="28" ref="AB10:AB40">R10-W10</f>
        <v>32</v>
      </c>
      <c r="AC10" s="245">
        <f aca="true" t="shared" si="29" ref="AC10:AC35">+S10-X10</f>
        <v>38</v>
      </c>
      <c r="AD10" s="247" t="s">
        <v>152</v>
      </c>
      <c r="AF10" s="531">
        <v>81</v>
      </c>
      <c r="AG10" s="531">
        <v>90</v>
      </c>
      <c r="AH10" s="531">
        <v>170</v>
      </c>
      <c r="AI10" s="531">
        <v>149</v>
      </c>
      <c r="AJ10" s="531">
        <v>59</v>
      </c>
      <c r="AK10" s="531">
        <v>63</v>
      </c>
      <c r="AL10" s="531">
        <v>160</v>
      </c>
      <c r="AM10" s="531">
        <v>138</v>
      </c>
      <c r="AN10" s="529">
        <v>152979</v>
      </c>
      <c r="AO10" s="530">
        <v>171804</v>
      </c>
      <c r="AP10" s="226" t="s">
        <v>152</v>
      </c>
    </row>
    <row r="11" spans="1:45" ht="14.25" customHeight="1">
      <c r="A11" s="247" t="s">
        <v>154</v>
      </c>
      <c r="B11" s="245">
        <f t="shared" si="13"/>
        <v>58819</v>
      </c>
      <c r="C11" s="245">
        <f t="shared" si="25"/>
        <v>27102</v>
      </c>
      <c r="D11" s="245">
        <f t="shared" si="26"/>
        <v>31717</v>
      </c>
      <c r="E11" s="245">
        <f t="shared" si="0"/>
        <v>-43</v>
      </c>
      <c r="F11" s="245">
        <f t="shared" si="1"/>
        <v>-19</v>
      </c>
      <c r="G11" s="245">
        <f t="shared" si="2"/>
        <v>-24</v>
      </c>
      <c r="H11" s="245">
        <f t="shared" si="5"/>
        <v>24</v>
      </c>
      <c r="I11" s="252">
        <v>11</v>
      </c>
      <c r="J11" s="252">
        <v>13</v>
      </c>
      <c r="K11" s="245">
        <f t="shared" si="6"/>
        <v>63</v>
      </c>
      <c r="L11" s="252">
        <v>33</v>
      </c>
      <c r="M11" s="252">
        <v>30</v>
      </c>
      <c r="N11" s="245">
        <f t="shared" si="7"/>
        <v>-39</v>
      </c>
      <c r="O11" s="245">
        <f t="shared" si="8"/>
        <v>-22</v>
      </c>
      <c r="P11" s="245">
        <f t="shared" si="9"/>
        <v>-17</v>
      </c>
      <c r="Q11" s="245">
        <f t="shared" si="10"/>
        <v>83</v>
      </c>
      <c r="R11" s="245">
        <f t="shared" si="14"/>
        <v>39</v>
      </c>
      <c r="S11" s="245">
        <f t="shared" si="15"/>
        <v>44</v>
      </c>
      <c r="T11" s="245">
        <f t="shared" si="16"/>
        <v>39</v>
      </c>
      <c r="U11" s="245">
        <f t="shared" si="17"/>
        <v>44</v>
      </c>
      <c r="V11" s="245">
        <f t="shared" si="18"/>
        <v>87</v>
      </c>
      <c r="W11" s="245">
        <f t="shared" si="19"/>
        <v>36</v>
      </c>
      <c r="X11" s="245">
        <f t="shared" si="20"/>
        <v>51</v>
      </c>
      <c r="Y11" s="245">
        <f t="shared" si="21"/>
        <v>40</v>
      </c>
      <c r="Z11" s="245">
        <f t="shared" si="22"/>
        <v>47</v>
      </c>
      <c r="AA11" s="245">
        <f t="shared" si="27"/>
        <v>-4</v>
      </c>
      <c r="AB11" s="245">
        <f t="shared" si="28"/>
        <v>3</v>
      </c>
      <c r="AC11" s="245">
        <f t="shared" si="29"/>
        <v>-7</v>
      </c>
      <c r="AD11" s="247" t="s">
        <v>154</v>
      </c>
      <c r="AF11" s="531">
        <v>19</v>
      </c>
      <c r="AG11" s="531">
        <v>20</v>
      </c>
      <c r="AH11" s="531">
        <v>20</v>
      </c>
      <c r="AI11" s="531">
        <v>24</v>
      </c>
      <c r="AJ11" s="531">
        <v>19</v>
      </c>
      <c r="AK11" s="531">
        <v>21</v>
      </c>
      <c r="AL11" s="531">
        <v>17</v>
      </c>
      <c r="AM11" s="531">
        <v>30</v>
      </c>
      <c r="AN11" s="529">
        <v>27121</v>
      </c>
      <c r="AO11" s="530">
        <v>31741</v>
      </c>
      <c r="AP11" s="226" t="s">
        <v>154</v>
      </c>
      <c r="AS11" s="253"/>
    </row>
    <row r="12" spans="1:42" ht="14.25" customHeight="1">
      <c r="A12" s="247" t="s">
        <v>229</v>
      </c>
      <c r="B12" s="245">
        <f t="shared" si="13"/>
        <v>98360</v>
      </c>
      <c r="C12" s="245">
        <f t="shared" si="25"/>
        <v>46177</v>
      </c>
      <c r="D12" s="245">
        <f t="shared" si="26"/>
        <v>52183</v>
      </c>
      <c r="E12" s="245">
        <f t="shared" si="0"/>
        <v>-48</v>
      </c>
      <c r="F12" s="245">
        <f t="shared" si="1"/>
        <v>-27</v>
      </c>
      <c r="G12" s="245">
        <f t="shared" si="2"/>
        <v>-21</v>
      </c>
      <c r="H12" s="245">
        <f t="shared" si="5"/>
        <v>56</v>
      </c>
      <c r="I12" s="252">
        <v>31</v>
      </c>
      <c r="J12" s="252">
        <v>25</v>
      </c>
      <c r="K12" s="245">
        <f t="shared" si="6"/>
        <v>106</v>
      </c>
      <c r="L12" s="252">
        <v>57</v>
      </c>
      <c r="M12" s="252">
        <v>49</v>
      </c>
      <c r="N12" s="245">
        <f t="shared" si="7"/>
        <v>-50</v>
      </c>
      <c r="O12" s="245">
        <f t="shared" si="8"/>
        <v>-26</v>
      </c>
      <c r="P12" s="245">
        <f t="shared" si="9"/>
        <v>-24</v>
      </c>
      <c r="Q12" s="245">
        <f t="shared" si="10"/>
        <v>120</v>
      </c>
      <c r="R12" s="245">
        <f t="shared" si="14"/>
        <v>58</v>
      </c>
      <c r="S12" s="245">
        <f t="shared" si="15"/>
        <v>62</v>
      </c>
      <c r="T12" s="245">
        <f t="shared" si="16"/>
        <v>56</v>
      </c>
      <c r="U12" s="245">
        <f t="shared" si="17"/>
        <v>64</v>
      </c>
      <c r="V12" s="245">
        <f t="shared" si="18"/>
        <v>118</v>
      </c>
      <c r="W12" s="245">
        <f t="shared" si="19"/>
        <v>59</v>
      </c>
      <c r="X12" s="245">
        <f t="shared" si="20"/>
        <v>59</v>
      </c>
      <c r="Y12" s="245">
        <f t="shared" si="21"/>
        <v>43</v>
      </c>
      <c r="Z12" s="245">
        <f t="shared" si="22"/>
        <v>75</v>
      </c>
      <c r="AA12" s="245">
        <f t="shared" si="27"/>
        <v>2</v>
      </c>
      <c r="AB12" s="245">
        <f t="shared" si="28"/>
        <v>-1</v>
      </c>
      <c r="AC12" s="245">
        <f t="shared" si="29"/>
        <v>3</v>
      </c>
      <c r="AD12" s="247" t="s">
        <v>229</v>
      </c>
      <c r="AF12" s="531">
        <v>22</v>
      </c>
      <c r="AG12" s="531">
        <v>34</v>
      </c>
      <c r="AH12" s="531">
        <v>36</v>
      </c>
      <c r="AI12" s="531">
        <v>28</v>
      </c>
      <c r="AJ12" s="531">
        <v>19</v>
      </c>
      <c r="AK12" s="531">
        <v>24</v>
      </c>
      <c r="AL12" s="531">
        <v>40</v>
      </c>
      <c r="AM12" s="531">
        <v>35</v>
      </c>
      <c r="AN12" s="529">
        <v>46204</v>
      </c>
      <c r="AO12" s="530">
        <v>52204</v>
      </c>
      <c r="AP12" s="226" t="s">
        <v>323</v>
      </c>
    </row>
    <row r="13" spans="1:42" ht="14.25" customHeight="1">
      <c r="A13" s="247" t="s">
        <v>155</v>
      </c>
      <c r="B13" s="245">
        <f t="shared" si="13"/>
        <v>78532</v>
      </c>
      <c r="C13" s="245">
        <f t="shared" si="25"/>
        <v>36527</v>
      </c>
      <c r="D13" s="245">
        <f t="shared" si="26"/>
        <v>42005</v>
      </c>
      <c r="E13" s="245">
        <f t="shared" si="0"/>
        <v>-17</v>
      </c>
      <c r="F13" s="245">
        <f t="shared" si="1"/>
        <v>0</v>
      </c>
      <c r="G13" s="245">
        <f t="shared" si="2"/>
        <v>-17</v>
      </c>
      <c r="H13" s="245">
        <f t="shared" si="5"/>
        <v>39</v>
      </c>
      <c r="I13" s="252">
        <v>21</v>
      </c>
      <c r="J13" s="252">
        <v>18</v>
      </c>
      <c r="K13" s="245">
        <f t="shared" si="6"/>
        <v>83</v>
      </c>
      <c r="L13" s="252">
        <v>46</v>
      </c>
      <c r="M13" s="252">
        <v>37</v>
      </c>
      <c r="N13" s="245">
        <f t="shared" si="7"/>
        <v>-44</v>
      </c>
      <c r="O13" s="245">
        <f t="shared" si="8"/>
        <v>-25</v>
      </c>
      <c r="P13" s="245">
        <f t="shared" si="9"/>
        <v>-19</v>
      </c>
      <c r="Q13" s="245">
        <f t="shared" si="10"/>
        <v>127</v>
      </c>
      <c r="R13" s="245">
        <f t="shared" si="14"/>
        <v>65</v>
      </c>
      <c r="S13" s="245">
        <f t="shared" si="15"/>
        <v>62</v>
      </c>
      <c r="T13" s="245">
        <f t="shared" si="16"/>
        <v>45</v>
      </c>
      <c r="U13" s="245">
        <f t="shared" si="17"/>
        <v>82</v>
      </c>
      <c r="V13" s="245">
        <f t="shared" si="18"/>
        <v>100</v>
      </c>
      <c r="W13" s="245">
        <f t="shared" si="19"/>
        <v>40</v>
      </c>
      <c r="X13" s="245">
        <f t="shared" si="20"/>
        <v>60</v>
      </c>
      <c r="Y13" s="245">
        <f t="shared" si="21"/>
        <v>25</v>
      </c>
      <c r="Z13" s="245">
        <f t="shared" si="22"/>
        <v>75</v>
      </c>
      <c r="AA13" s="245">
        <f t="shared" si="27"/>
        <v>27</v>
      </c>
      <c r="AB13" s="245">
        <f t="shared" si="28"/>
        <v>25</v>
      </c>
      <c r="AC13" s="245">
        <f t="shared" si="29"/>
        <v>2</v>
      </c>
      <c r="AD13" s="247" t="s">
        <v>155</v>
      </c>
      <c r="AF13" s="531">
        <v>23</v>
      </c>
      <c r="AG13" s="531">
        <v>22</v>
      </c>
      <c r="AH13" s="531">
        <v>42</v>
      </c>
      <c r="AI13" s="531">
        <v>40</v>
      </c>
      <c r="AJ13" s="531">
        <v>10</v>
      </c>
      <c r="AK13" s="531">
        <v>15</v>
      </c>
      <c r="AL13" s="531">
        <v>30</v>
      </c>
      <c r="AM13" s="531">
        <v>45</v>
      </c>
      <c r="AN13" s="529">
        <v>36527</v>
      </c>
      <c r="AO13" s="530">
        <v>42022</v>
      </c>
      <c r="AP13" s="226" t="s">
        <v>155</v>
      </c>
    </row>
    <row r="14" spans="1:42" ht="14.25" customHeight="1">
      <c r="A14" s="247" t="s">
        <v>156</v>
      </c>
      <c r="B14" s="245">
        <f t="shared" si="13"/>
        <v>32534</v>
      </c>
      <c r="C14" s="245">
        <f t="shared" si="25"/>
        <v>15214</v>
      </c>
      <c r="D14" s="245">
        <f t="shared" si="26"/>
        <v>17320</v>
      </c>
      <c r="E14" s="245">
        <f t="shared" si="0"/>
        <v>-35</v>
      </c>
      <c r="F14" s="245">
        <f t="shared" si="1"/>
        <v>-13</v>
      </c>
      <c r="G14" s="245">
        <f t="shared" si="2"/>
        <v>-22</v>
      </c>
      <c r="H14" s="245">
        <f t="shared" si="5"/>
        <v>12</v>
      </c>
      <c r="I14" s="252">
        <v>8</v>
      </c>
      <c r="J14" s="252">
        <v>4</v>
      </c>
      <c r="K14" s="245">
        <f t="shared" si="6"/>
        <v>37</v>
      </c>
      <c r="L14" s="252">
        <v>20</v>
      </c>
      <c r="M14" s="252">
        <v>17</v>
      </c>
      <c r="N14" s="245">
        <f t="shared" si="7"/>
        <v>-25</v>
      </c>
      <c r="O14" s="245">
        <f t="shared" si="8"/>
        <v>-12</v>
      </c>
      <c r="P14" s="245">
        <f t="shared" si="9"/>
        <v>-13</v>
      </c>
      <c r="Q14" s="245">
        <f t="shared" si="10"/>
        <v>40</v>
      </c>
      <c r="R14" s="245">
        <f t="shared" si="14"/>
        <v>23</v>
      </c>
      <c r="S14" s="245">
        <f t="shared" si="15"/>
        <v>17</v>
      </c>
      <c r="T14" s="245">
        <f t="shared" si="16"/>
        <v>25</v>
      </c>
      <c r="U14" s="245">
        <f t="shared" si="17"/>
        <v>15</v>
      </c>
      <c r="V14" s="245">
        <f t="shared" si="18"/>
        <v>50</v>
      </c>
      <c r="W14" s="245">
        <f t="shared" si="19"/>
        <v>24</v>
      </c>
      <c r="X14" s="245">
        <f t="shared" si="20"/>
        <v>26</v>
      </c>
      <c r="Y14" s="245">
        <f t="shared" si="21"/>
        <v>36</v>
      </c>
      <c r="Z14" s="245">
        <f t="shared" si="22"/>
        <v>14</v>
      </c>
      <c r="AA14" s="245">
        <f t="shared" si="27"/>
        <v>-10</v>
      </c>
      <c r="AB14" s="245">
        <f t="shared" si="28"/>
        <v>-1</v>
      </c>
      <c r="AC14" s="245">
        <f t="shared" si="29"/>
        <v>-9</v>
      </c>
      <c r="AD14" s="247" t="s">
        <v>156</v>
      </c>
      <c r="AF14" s="531">
        <v>12</v>
      </c>
      <c r="AG14" s="531">
        <v>13</v>
      </c>
      <c r="AH14" s="531">
        <v>11</v>
      </c>
      <c r="AI14" s="531">
        <v>4</v>
      </c>
      <c r="AJ14" s="531">
        <v>18</v>
      </c>
      <c r="AK14" s="531">
        <v>18</v>
      </c>
      <c r="AL14" s="531">
        <v>6</v>
      </c>
      <c r="AM14" s="531">
        <v>8</v>
      </c>
      <c r="AN14" s="529">
        <v>15227</v>
      </c>
      <c r="AO14" s="530">
        <v>17342</v>
      </c>
      <c r="AP14" s="226" t="s">
        <v>156</v>
      </c>
    </row>
    <row r="15" spans="1:42" ht="14.25" customHeight="1">
      <c r="A15" s="247" t="s">
        <v>157</v>
      </c>
      <c r="B15" s="245">
        <f t="shared" si="13"/>
        <v>51849</v>
      </c>
      <c r="C15" s="245">
        <f t="shared" si="25"/>
        <v>24527</v>
      </c>
      <c r="D15" s="245">
        <f t="shared" si="26"/>
        <v>27322</v>
      </c>
      <c r="E15" s="245">
        <f t="shared" si="0"/>
        <v>-67</v>
      </c>
      <c r="F15" s="245">
        <f t="shared" si="1"/>
        <v>-39</v>
      </c>
      <c r="G15" s="245">
        <f t="shared" si="2"/>
        <v>-28</v>
      </c>
      <c r="H15" s="245">
        <f t="shared" si="5"/>
        <v>28</v>
      </c>
      <c r="I15" s="252">
        <v>15</v>
      </c>
      <c r="J15" s="252">
        <v>13</v>
      </c>
      <c r="K15" s="245">
        <f>L15+M15</f>
        <v>92</v>
      </c>
      <c r="L15" s="252">
        <v>52</v>
      </c>
      <c r="M15" s="252">
        <v>40</v>
      </c>
      <c r="N15" s="245">
        <f t="shared" si="7"/>
        <v>-64</v>
      </c>
      <c r="O15" s="245">
        <f t="shared" si="8"/>
        <v>-37</v>
      </c>
      <c r="P15" s="245">
        <f t="shared" si="9"/>
        <v>-27</v>
      </c>
      <c r="Q15" s="245">
        <f t="shared" si="10"/>
        <v>60</v>
      </c>
      <c r="R15" s="245">
        <f t="shared" si="14"/>
        <v>26</v>
      </c>
      <c r="S15" s="245">
        <f t="shared" si="15"/>
        <v>34</v>
      </c>
      <c r="T15" s="245">
        <f t="shared" si="16"/>
        <v>28</v>
      </c>
      <c r="U15" s="245">
        <f t="shared" si="17"/>
        <v>32</v>
      </c>
      <c r="V15" s="245">
        <f t="shared" si="18"/>
        <v>63</v>
      </c>
      <c r="W15" s="245">
        <f t="shared" si="19"/>
        <v>28</v>
      </c>
      <c r="X15" s="245">
        <f t="shared" si="20"/>
        <v>35</v>
      </c>
      <c r="Y15" s="245">
        <f t="shared" si="21"/>
        <v>31</v>
      </c>
      <c r="Z15" s="245">
        <f t="shared" si="22"/>
        <v>32</v>
      </c>
      <c r="AA15" s="245">
        <f t="shared" si="27"/>
        <v>-3</v>
      </c>
      <c r="AB15" s="245">
        <f t="shared" si="28"/>
        <v>-2</v>
      </c>
      <c r="AC15" s="245">
        <f t="shared" si="29"/>
        <v>-1</v>
      </c>
      <c r="AD15" s="247" t="s">
        <v>157</v>
      </c>
      <c r="AF15" s="531">
        <v>11</v>
      </c>
      <c r="AG15" s="531">
        <v>17</v>
      </c>
      <c r="AH15" s="531">
        <v>15</v>
      </c>
      <c r="AI15" s="531">
        <v>17</v>
      </c>
      <c r="AJ15" s="531">
        <v>10</v>
      </c>
      <c r="AK15" s="531">
        <v>21</v>
      </c>
      <c r="AL15" s="531">
        <v>18</v>
      </c>
      <c r="AM15" s="531">
        <v>14</v>
      </c>
      <c r="AN15" s="529">
        <v>24566</v>
      </c>
      <c r="AO15" s="530">
        <v>27350</v>
      </c>
      <c r="AP15" s="226" t="s">
        <v>157</v>
      </c>
    </row>
    <row r="16" spans="1:42" ht="14.25" customHeight="1">
      <c r="A16" s="247" t="s">
        <v>158</v>
      </c>
      <c r="B16" s="245">
        <f>C16+D16</f>
        <v>34263</v>
      </c>
      <c r="C16" s="245">
        <f aca="true" t="shared" si="30" ref="C16:D18">+F16+AN16</f>
        <v>15853</v>
      </c>
      <c r="D16" s="245">
        <f t="shared" si="30"/>
        <v>18410</v>
      </c>
      <c r="E16" s="245">
        <f aca="true" t="shared" si="31" ref="E16:G18">N16+AA16</f>
        <v>-34</v>
      </c>
      <c r="F16" s="245">
        <f t="shared" si="31"/>
        <v>-20</v>
      </c>
      <c r="G16" s="245">
        <f t="shared" si="31"/>
        <v>-14</v>
      </c>
      <c r="H16" s="245">
        <f>I16+J16</f>
        <v>17</v>
      </c>
      <c r="I16" s="252">
        <v>9</v>
      </c>
      <c r="J16" s="252">
        <v>8</v>
      </c>
      <c r="K16" s="245">
        <f>L16+M16</f>
        <v>52</v>
      </c>
      <c r="L16" s="252">
        <v>26</v>
      </c>
      <c r="M16" s="252">
        <v>26</v>
      </c>
      <c r="N16" s="245">
        <f aca="true" t="shared" si="32" ref="N16:P18">H16-K16</f>
        <v>-35</v>
      </c>
      <c r="O16" s="245">
        <f t="shared" si="32"/>
        <v>-17</v>
      </c>
      <c r="P16" s="245">
        <f t="shared" si="32"/>
        <v>-18</v>
      </c>
      <c r="Q16" s="245">
        <f>+R16+S16</f>
        <v>49</v>
      </c>
      <c r="R16" s="245">
        <f>AF16+AH16</f>
        <v>21</v>
      </c>
      <c r="S16" s="245">
        <f>+AG16+AI16</f>
        <v>28</v>
      </c>
      <c r="T16" s="245">
        <f>+AF16+AG16</f>
        <v>10</v>
      </c>
      <c r="U16" s="245">
        <f>+AH16+AI16</f>
        <v>39</v>
      </c>
      <c r="V16" s="245">
        <f>+W16+X16</f>
        <v>48</v>
      </c>
      <c r="W16" s="245">
        <f aca="true" t="shared" si="33" ref="W16:X18">+AJ16+AL16</f>
        <v>24</v>
      </c>
      <c r="X16" s="245">
        <f t="shared" si="33"/>
        <v>24</v>
      </c>
      <c r="Y16" s="245">
        <f>+AJ16+AK16</f>
        <v>21</v>
      </c>
      <c r="Z16" s="245">
        <f>+AL16+AM16</f>
        <v>27</v>
      </c>
      <c r="AA16" s="245">
        <f aca="true" t="shared" si="34" ref="AA16:AB18">Q16-V16</f>
        <v>1</v>
      </c>
      <c r="AB16" s="245">
        <f t="shared" si="34"/>
        <v>-3</v>
      </c>
      <c r="AC16" s="245">
        <f>+S16-X16</f>
        <v>4</v>
      </c>
      <c r="AD16" s="247" t="s">
        <v>158</v>
      </c>
      <c r="AF16" s="531">
        <v>3</v>
      </c>
      <c r="AG16" s="531">
        <v>7</v>
      </c>
      <c r="AH16" s="531">
        <v>18</v>
      </c>
      <c r="AI16" s="531">
        <v>21</v>
      </c>
      <c r="AJ16" s="531">
        <v>12</v>
      </c>
      <c r="AK16" s="531">
        <v>9</v>
      </c>
      <c r="AL16" s="531">
        <v>12</v>
      </c>
      <c r="AM16" s="531">
        <v>15</v>
      </c>
      <c r="AN16" s="529">
        <v>15873</v>
      </c>
      <c r="AO16" s="530">
        <v>18424</v>
      </c>
      <c r="AP16" s="226" t="s">
        <v>158</v>
      </c>
    </row>
    <row r="17" spans="1:42" ht="14.25" customHeight="1">
      <c r="A17" s="346" t="s">
        <v>223</v>
      </c>
      <c r="B17" s="245">
        <f>C17+D17</f>
        <v>85259</v>
      </c>
      <c r="C17" s="245">
        <f t="shared" si="30"/>
        <v>40703</v>
      </c>
      <c r="D17" s="245">
        <f t="shared" si="30"/>
        <v>44556</v>
      </c>
      <c r="E17" s="245">
        <f t="shared" si="31"/>
        <v>-64</v>
      </c>
      <c r="F17" s="245">
        <f t="shared" si="31"/>
        <v>-32</v>
      </c>
      <c r="G17" s="245">
        <f t="shared" si="31"/>
        <v>-32</v>
      </c>
      <c r="H17" s="245">
        <f>I17+J17</f>
        <v>36</v>
      </c>
      <c r="I17" s="252">
        <v>18</v>
      </c>
      <c r="J17" s="252">
        <v>18</v>
      </c>
      <c r="K17" s="245">
        <f>L17+M17</f>
        <v>85</v>
      </c>
      <c r="L17" s="252">
        <v>41</v>
      </c>
      <c r="M17" s="252">
        <v>44</v>
      </c>
      <c r="N17" s="245">
        <f t="shared" si="32"/>
        <v>-49</v>
      </c>
      <c r="O17" s="245">
        <f t="shared" si="32"/>
        <v>-23</v>
      </c>
      <c r="P17" s="245">
        <f t="shared" si="32"/>
        <v>-26</v>
      </c>
      <c r="Q17" s="245">
        <f>+R17+S17</f>
        <v>91</v>
      </c>
      <c r="R17" s="245">
        <f>AF17+AH17</f>
        <v>43</v>
      </c>
      <c r="S17" s="245">
        <f>+AG17+AI17</f>
        <v>48</v>
      </c>
      <c r="T17" s="245">
        <f>+AF17+AG17</f>
        <v>30</v>
      </c>
      <c r="U17" s="245">
        <f>+AH17+AI17</f>
        <v>61</v>
      </c>
      <c r="V17" s="245">
        <f>+W17+X17</f>
        <v>106</v>
      </c>
      <c r="W17" s="245">
        <f t="shared" si="33"/>
        <v>52</v>
      </c>
      <c r="X17" s="245">
        <f t="shared" si="33"/>
        <v>54</v>
      </c>
      <c r="Y17" s="245">
        <f>+AJ17+AK17</f>
        <v>37</v>
      </c>
      <c r="Z17" s="245">
        <f>+AL17+AM17</f>
        <v>69</v>
      </c>
      <c r="AA17" s="245">
        <f t="shared" si="34"/>
        <v>-15</v>
      </c>
      <c r="AB17" s="245">
        <f t="shared" si="34"/>
        <v>-9</v>
      </c>
      <c r="AC17" s="245">
        <f>+S17-X17</f>
        <v>-6</v>
      </c>
      <c r="AD17" s="247" t="s">
        <v>217</v>
      </c>
      <c r="AF17" s="531">
        <v>12</v>
      </c>
      <c r="AG17" s="531">
        <v>18</v>
      </c>
      <c r="AH17" s="531">
        <v>31</v>
      </c>
      <c r="AI17" s="531">
        <v>30</v>
      </c>
      <c r="AJ17" s="531">
        <v>22</v>
      </c>
      <c r="AK17" s="531">
        <v>15</v>
      </c>
      <c r="AL17" s="531">
        <v>30</v>
      </c>
      <c r="AM17" s="531">
        <v>39</v>
      </c>
      <c r="AN17" s="529">
        <v>40735</v>
      </c>
      <c r="AO17" s="530">
        <v>44588</v>
      </c>
      <c r="AP17" s="226" t="s">
        <v>217</v>
      </c>
    </row>
    <row r="18" spans="1:42" ht="14.25" customHeight="1">
      <c r="A18" s="247" t="s">
        <v>224</v>
      </c>
      <c r="B18" s="245">
        <f>C18+D18</f>
        <v>34676</v>
      </c>
      <c r="C18" s="245">
        <f t="shared" si="30"/>
        <v>16351</v>
      </c>
      <c r="D18" s="245">
        <f t="shared" si="30"/>
        <v>18325</v>
      </c>
      <c r="E18" s="245">
        <f t="shared" si="31"/>
        <v>-11</v>
      </c>
      <c r="F18" s="245">
        <f t="shared" si="31"/>
        <v>2</v>
      </c>
      <c r="G18" s="245">
        <f t="shared" si="31"/>
        <v>-13</v>
      </c>
      <c r="H18" s="245">
        <f>I18+J18</f>
        <v>13</v>
      </c>
      <c r="I18" s="252">
        <v>8</v>
      </c>
      <c r="J18" s="252">
        <v>5</v>
      </c>
      <c r="K18" s="245">
        <f>L18+M18</f>
        <v>27</v>
      </c>
      <c r="L18" s="252">
        <v>13</v>
      </c>
      <c r="M18" s="252">
        <v>14</v>
      </c>
      <c r="N18" s="245">
        <f t="shared" si="32"/>
        <v>-14</v>
      </c>
      <c r="O18" s="245">
        <f t="shared" si="32"/>
        <v>-5</v>
      </c>
      <c r="P18" s="245">
        <f t="shared" si="32"/>
        <v>-9</v>
      </c>
      <c r="Q18" s="245">
        <f>+R18+S18</f>
        <v>54</v>
      </c>
      <c r="R18" s="245">
        <f>AF18+AH18</f>
        <v>30</v>
      </c>
      <c r="S18" s="245">
        <f>+AG18+AI18</f>
        <v>24</v>
      </c>
      <c r="T18" s="245">
        <f>+AF18+AG18</f>
        <v>34</v>
      </c>
      <c r="U18" s="245">
        <f>+AH18+AI18</f>
        <v>20</v>
      </c>
      <c r="V18" s="245">
        <f>+W18+X18</f>
        <v>51</v>
      </c>
      <c r="W18" s="245">
        <f t="shared" si="33"/>
        <v>23</v>
      </c>
      <c r="X18" s="245">
        <f t="shared" si="33"/>
        <v>28</v>
      </c>
      <c r="Y18" s="245">
        <f>+AJ18+AK18</f>
        <v>28</v>
      </c>
      <c r="Z18" s="245">
        <f>+AL18+AM18</f>
        <v>23</v>
      </c>
      <c r="AA18" s="245">
        <f t="shared" si="34"/>
        <v>3</v>
      </c>
      <c r="AB18" s="245">
        <f t="shared" si="34"/>
        <v>7</v>
      </c>
      <c r="AC18" s="245">
        <f>+S18-X18</f>
        <v>-4</v>
      </c>
      <c r="AD18" s="247" t="s">
        <v>224</v>
      </c>
      <c r="AF18" s="531">
        <v>20</v>
      </c>
      <c r="AG18" s="531">
        <v>14</v>
      </c>
      <c r="AH18" s="531">
        <v>10</v>
      </c>
      <c r="AI18" s="531">
        <v>10</v>
      </c>
      <c r="AJ18" s="531">
        <v>11</v>
      </c>
      <c r="AK18" s="531">
        <v>17</v>
      </c>
      <c r="AL18" s="531">
        <v>12</v>
      </c>
      <c r="AM18" s="531">
        <v>11</v>
      </c>
      <c r="AN18" s="529">
        <v>16349</v>
      </c>
      <c r="AO18" s="530">
        <v>18338</v>
      </c>
      <c r="AP18" s="226" t="s">
        <v>224</v>
      </c>
    </row>
    <row r="19" spans="1:42" ht="14.25" customHeight="1">
      <c r="A19" s="247" t="s">
        <v>225</v>
      </c>
      <c r="B19" s="245">
        <f t="shared" si="13"/>
        <v>88710</v>
      </c>
      <c r="C19" s="245">
        <f t="shared" si="25"/>
        <v>41423</v>
      </c>
      <c r="D19" s="245">
        <f t="shared" si="26"/>
        <v>47287</v>
      </c>
      <c r="E19" s="245">
        <f t="shared" si="0"/>
        <v>-54</v>
      </c>
      <c r="F19" s="245">
        <f t="shared" si="1"/>
        <v>-23</v>
      </c>
      <c r="G19" s="245">
        <f t="shared" si="2"/>
        <v>-31</v>
      </c>
      <c r="H19" s="245">
        <f t="shared" si="5"/>
        <v>50</v>
      </c>
      <c r="I19" s="252">
        <v>32</v>
      </c>
      <c r="J19" s="252">
        <v>18</v>
      </c>
      <c r="K19" s="245">
        <f t="shared" si="6"/>
        <v>105</v>
      </c>
      <c r="L19" s="252">
        <v>52</v>
      </c>
      <c r="M19" s="252">
        <v>53</v>
      </c>
      <c r="N19" s="245">
        <f t="shared" si="7"/>
        <v>-55</v>
      </c>
      <c r="O19" s="245">
        <f t="shared" si="8"/>
        <v>-20</v>
      </c>
      <c r="P19" s="245">
        <f t="shared" si="9"/>
        <v>-35</v>
      </c>
      <c r="Q19" s="245">
        <f t="shared" si="10"/>
        <v>105</v>
      </c>
      <c r="R19" s="245">
        <f t="shared" si="14"/>
        <v>47</v>
      </c>
      <c r="S19" s="245">
        <f t="shared" si="15"/>
        <v>58</v>
      </c>
      <c r="T19" s="245">
        <f t="shared" si="16"/>
        <v>59</v>
      </c>
      <c r="U19" s="245">
        <f t="shared" si="17"/>
        <v>46</v>
      </c>
      <c r="V19" s="245">
        <f t="shared" si="18"/>
        <v>104</v>
      </c>
      <c r="W19" s="245">
        <f t="shared" si="19"/>
        <v>50</v>
      </c>
      <c r="X19" s="245">
        <f t="shared" si="20"/>
        <v>54</v>
      </c>
      <c r="Y19" s="245">
        <f t="shared" si="21"/>
        <v>58</v>
      </c>
      <c r="Z19" s="245">
        <f t="shared" si="22"/>
        <v>46</v>
      </c>
      <c r="AA19" s="245">
        <f t="shared" si="27"/>
        <v>1</v>
      </c>
      <c r="AB19" s="245">
        <f t="shared" si="28"/>
        <v>-3</v>
      </c>
      <c r="AC19" s="245">
        <f t="shared" si="29"/>
        <v>4</v>
      </c>
      <c r="AD19" s="247" t="s">
        <v>225</v>
      </c>
      <c r="AF19" s="531">
        <v>27</v>
      </c>
      <c r="AG19" s="531">
        <v>32</v>
      </c>
      <c r="AH19" s="531">
        <v>20</v>
      </c>
      <c r="AI19" s="531">
        <v>26</v>
      </c>
      <c r="AJ19" s="531">
        <v>28</v>
      </c>
      <c r="AK19" s="531">
        <v>30</v>
      </c>
      <c r="AL19" s="531">
        <v>22</v>
      </c>
      <c r="AM19" s="531">
        <v>24</v>
      </c>
      <c r="AN19" s="529">
        <v>41446</v>
      </c>
      <c r="AO19" s="530">
        <v>47318</v>
      </c>
      <c r="AP19" s="226" t="s">
        <v>225</v>
      </c>
    </row>
    <row r="20" spans="1:42" ht="14.25" customHeight="1">
      <c r="A20" s="247" t="s">
        <v>219</v>
      </c>
      <c r="B20" s="245">
        <f>C20+D20</f>
        <v>36663</v>
      </c>
      <c r="C20" s="245">
        <f t="shared" si="25"/>
        <v>17252</v>
      </c>
      <c r="D20" s="245">
        <f t="shared" si="26"/>
        <v>19411</v>
      </c>
      <c r="E20" s="245">
        <f aca="true" t="shared" si="35" ref="E20:G22">N20+AA20</f>
        <v>-48</v>
      </c>
      <c r="F20" s="245">
        <f t="shared" si="35"/>
        <v>-19</v>
      </c>
      <c r="G20" s="245">
        <f t="shared" si="35"/>
        <v>-29</v>
      </c>
      <c r="H20" s="245">
        <f t="shared" si="5"/>
        <v>14</v>
      </c>
      <c r="I20" s="252">
        <v>8</v>
      </c>
      <c r="J20" s="252">
        <v>6</v>
      </c>
      <c r="K20" s="245">
        <f>L20+M20</f>
        <v>58</v>
      </c>
      <c r="L20" s="252">
        <v>25</v>
      </c>
      <c r="M20" s="252">
        <v>33</v>
      </c>
      <c r="N20" s="245">
        <f aca="true" t="shared" si="36" ref="N20:P22">H20-K20</f>
        <v>-44</v>
      </c>
      <c r="O20" s="245">
        <f t="shared" si="36"/>
        <v>-17</v>
      </c>
      <c r="P20" s="245">
        <f t="shared" si="36"/>
        <v>-27</v>
      </c>
      <c r="Q20" s="245">
        <f>+R20+S20</f>
        <v>37</v>
      </c>
      <c r="R20" s="245">
        <f>AF20+AH20</f>
        <v>20</v>
      </c>
      <c r="S20" s="245">
        <f>+AG20+AI20</f>
        <v>17</v>
      </c>
      <c r="T20" s="245">
        <f>+AF20+AG20</f>
        <v>23</v>
      </c>
      <c r="U20" s="245">
        <f>+AH20+AI20</f>
        <v>14</v>
      </c>
      <c r="V20" s="245">
        <f>+W20+X20</f>
        <v>41</v>
      </c>
      <c r="W20" s="245">
        <f aca="true" t="shared" si="37" ref="W20:X22">+AJ20+AL20</f>
        <v>22</v>
      </c>
      <c r="X20" s="245">
        <f t="shared" si="37"/>
        <v>19</v>
      </c>
      <c r="Y20" s="245">
        <f>+AJ20+AK20</f>
        <v>17</v>
      </c>
      <c r="Z20" s="245">
        <f>+AL20+AM20</f>
        <v>24</v>
      </c>
      <c r="AA20" s="245">
        <f aca="true" t="shared" si="38" ref="AA20:AB22">Q20-V20</f>
        <v>-4</v>
      </c>
      <c r="AB20" s="245">
        <f t="shared" si="38"/>
        <v>-2</v>
      </c>
      <c r="AC20" s="245">
        <f>+S20-X20</f>
        <v>-2</v>
      </c>
      <c r="AD20" s="247" t="s">
        <v>218</v>
      </c>
      <c r="AF20" s="531">
        <v>13</v>
      </c>
      <c r="AG20" s="531">
        <v>10</v>
      </c>
      <c r="AH20" s="531">
        <v>7</v>
      </c>
      <c r="AI20" s="531">
        <v>7</v>
      </c>
      <c r="AJ20" s="531">
        <v>8</v>
      </c>
      <c r="AK20" s="531">
        <v>9</v>
      </c>
      <c r="AL20" s="531">
        <v>14</v>
      </c>
      <c r="AM20" s="531">
        <v>10</v>
      </c>
      <c r="AN20" s="529">
        <v>17271</v>
      </c>
      <c r="AO20" s="530">
        <v>19440</v>
      </c>
      <c r="AP20" s="226" t="s">
        <v>218</v>
      </c>
    </row>
    <row r="21" spans="1:42" ht="14.25" customHeight="1">
      <c r="A21" s="247" t="s">
        <v>228</v>
      </c>
      <c r="B21" s="245">
        <f>C21+D21</f>
        <v>27652</v>
      </c>
      <c r="C21" s="245">
        <f>+F21+AN21</f>
        <v>13203</v>
      </c>
      <c r="D21" s="245">
        <f>+G21+AO21</f>
        <v>14449</v>
      </c>
      <c r="E21" s="245">
        <f>N21+AA21</f>
        <v>-16</v>
      </c>
      <c r="F21" s="245">
        <f>O21+AB21</f>
        <v>-17</v>
      </c>
      <c r="G21" s="245">
        <f>P21+AC21</f>
        <v>1</v>
      </c>
      <c r="H21" s="245">
        <f>I21+J21</f>
        <v>10</v>
      </c>
      <c r="I21" s="252">
        <v>3</v>
      </c>
      <c r="J21" s="252">
        <v>7</v>
      </c>
      <c r="K21" s="245">
        <f>L21+M21</f>
        <v>24</v>
      </c>
      <c r="L21" s="252">
        <v>17</v>
      </c>
      <c r="M21" s="252">
        <v>7</v>
      </c>
      <c r="N21" s="245">
        <f>H21-K21</f>
        <v>-14</v>
      </c>
      <c r="O21" s="245">
        <f>I21-L21</f>
        <v>-14</v>
      </c>
      <c r="P21" s="245">
        <f>J21-M21</f>
        <v>0</v>
      </c>
      <c r="Q21" s="245">
        <f>+R21+S21</f>
        <v>35</v>
      </c>
      <c r="R21" s="245">
        <f>AF21+AH21</f>
        <v>20</v>
      </c>
      <c r="S21" s="245">
        <f>+AG21+AI21</f>
        <v>15</v>
      </c>
      <c r="T21" s="245">
        <f>+AF21+AG21</f>
        <v>11</v>
      </c>
      <c r="U21" s="245">
        <f>+AH21+AI21</f>
        <v>24</v>
      </c>
      <c r="V21" s="245">
        <f>+W21+X21</f>
        <v>37</v>
      </c>
      <c r="W21" s="245">
        <f t="shared" si="37"/>
        <v>23</v>
      </c>
      <c r="X21" s="245">
        <f t="shared" si="37"/>
        <v>14</v>
      </c>
      <c r="Y21" s="245">
        <f>+AJ21+AK21</f>
        <v>17</v>
      </c>
      <c r="Z21" s="245">
        <f>+AL21+AM21</f>
        <v>20</v>
      </c>
      <c r="AA21" s="245">
        <f t="shared" si="38"/>
        <v>-2</v>
      </c>
      <c r="AB21" s="245">
        <f t="shared" si="38"/>
        <v>-3</v>
      </c>
      <c r="AC21" s="245">
        <f>+S21-X21</f>
        <v>1</v>
      </c>
      <c r="AD21" s="247" t="s">
        <v>228</v>
      </c>
      <c r="AF21" s="531">
        <v>6</v>
      </c>
      <c r="AG21" s="531">
        <v>5</v>
      </c>
      <c r="AH21" s="531">
        <v>14</v>
      </c>
      <c r="AI21" s="531">
        <v>10</v>
      </c>
      <c r="AJ21" s="531">
        <v>9</v>
      </c>
      <c r="AK21" s="531">
        <v>8</v>
      </c>
      <c r="AL21" s="531">
        <v>14</v>
      </c>
      <c r="AM21" s="531">
        <v>6</v>
      </c>
      <c r="AN21" s="529">
        <v>13220</v>
      </c>
      <c r="AO21" s="530">
        <v>14448</v>
      </c>
      <c r="AP21" s="226" t="s">
        <v>228</v>
      </c>
    </row>
    <row r="22" spans="1:42" ht="14.25" customHeight="1">
      <c r="A22" s="247" t="s">
        <v>226</v>
      </c>
      <c r="B22" s="245">
        <f>C22+D22</f>
        <v>29779</v>
      </c>
      <c r="C22" s="245">
        <f>+F22+AN22</f>
        <v>13843</v>
      </c>
      <c r="D22" s="245">
        <f>+G22+AO22</f>
        <v>15936</v>
      </c>
      <c r="E22" s="245">
        <f t="shared" si="35"/>
        <v>-21</v>
      </c>
      <c r="F22" s="245">
        <f t="shared" si="35"/>
        <v>-11</v>
      </c>
      <c r="G22" s="245">
        <f t="shared" si="35"/>
        <v>-10</v>
      </c>
      <c r="H22" s="245">
        <f>I22+J22</f>
        <v>14</v>
      </c>
      <c r="I22" s="252">
        <v>6</v>
      </c>
      <c r="J22" s="252">
        <v>8</v>
      </c>
      <c r="K22" s="245">
        <f>L22+M22</f>
        <v>45</v>
      </c>
      <c r="L22" s="252">
        <v>23</v>
      </c>
      <c r="M22" s="252">
        <v>22</v>
      </c>
      <c r="N22" s="245">
        <f t="shared" si="36"/>
        <v>-31</v>
      </c>
      <c r="O22" s="245">
        <f t="shared" si="36"/>
        <v>-17</v>
      </c>
      <c r="P22" s="245">
        <f t="shared" si="36"/>
        <v>-14</v>
      </c>
      <c r="Q22" s="245">
        <f>+R22+S22</f>
        <v>46</v>
      </c>
      <c r="R22" s="245">
        <f>AF22+AH22</f>
        <v>24</v>
      </c>
      <c r="S22" s="245">
        <f>+AG22+AI22</f>
        <v>22</v>
      </c>
      <c r="T22" s="245">
        <f>+AF22+AG22</f>
        <v>21</v>
      </c>
      <c r="U22" s="245">
        <f>+AH22+AI22</f>
        <v>25</v>
      </c>
      <c r="V22" s="245">
        <f>+W22+X22</f>
        <v>36</v>
      </c>
      <c r="W22" s="245">
        <f t="shared" si="37"/>
        <v>18</v>
      </c>
      <c r="X22" s="245">
        <f t="shared" si="37"/>
        <v>18</v>
      </c>
      <c r="Y22" s="245">
        <f>+AJ22+AK22</f>
        <v>21</v>
      </c>
      <c r="Z22" s="245">
        <f>+AL22+AM22</f>
        <v>15</v>
      </c>
      <c r="AA22" s="245">
        <f t="shared" si="38"/>
        <v>10</v>
      </c>
      <c r="AB22" s="245">
        <f t="shared" si="38"/>
        <v>6</v>
      </c>
      <c r="AC22" s="245">
        <f>+S22-X22</f>
        <v>4</v>
      </c>
      <c r="AD22" s="247" t="s">
        <v>226</v>
      </c>
      <c r="AF22" s="531">
        <v>9</v>
      </c>
      <c r="AG22" s="531">
        <v>12</v>
      </c>
      <c r="AH22" s="531">
        <v>15</v>
      </c>
      <c r="AI22" s="531">
        <v>10</v>
      </c>
      <c r="AJ22" s="531">
        <v>9</v>
      </c>
      <c r="AK22" s="531">
        <v>12</v>
      </c>
      <c r="AL22" s="531">
        <v>9</v>
      </c>
      <c r="AM22" s="531">
        <v>6</v>
      </c>
      <c r="AN22" s="529">
        <v>13854</v>
      </c>
      <c r="AO22" s="530">
        <v>15946</v>
      </c>
      <c r="AP22" s="226" t="s">
        <v>226</v>
      </c>
    </row>
    <row r="23" spans="1:42" s="227" customFormat="1" ht="14.25" customHeight="1">
      <c r="A23" s="254" t="s">
        <v>159</v>
      </c>
      <c r="B23" s="255">
        <f t="shared" si="13"/>
        <v>6142</v>
      </c>
      <c r="C23" s="255">
        <f>C24</f>
        <v>2918</v>
      </c>
      <c r="D23" s="255">
        <f>D24</f>
        <v>3224</v>
      </c>
      <c r="E23" s="255">
        <f t="shared" si="0"/>
        <v>-2</v>
      </c>
      <c r="F23" s="255">
        <f t="shared" si="1"/>
        <v>0</v>
      </c>
      <c r="G23" s="255">
        <f t="shared" si="2"/>
        <v>-2</v>
      </c>
      <c r="H23" s="255">
        <f>H24</f>
        <v>0</v>
      </c>
      <c r="I23" s="256">
        <f>I24</f>
        <v>0</v>
      </c>
      <c r="J23" s="256">
        <f>J24</f>
        <v>0</v>
      </c>
      <c r="K23" s="256">
        <f t="shared" si="6"/>
        <v>7</v>
      </c>
      <c r="L23" s="256">
        <f>L24</f>
        <v>5</v>
      </c>
      <c r="M23" s="256">
        <f>M24</f>
        <v>2</v>
      </c>
      <c r="N23" s="255">
        <f t="shared" si="7"/>
        <v>-7</v>
      </c>
      <c r="O23" s="255">
        <f t="shared" si="8"/>
        <v>-5</v>
      </c>
      <c r="P23" s="255">
        <f t="shared" si="9"/>
        <v>-2</v>
      </c>
      <c r="Q23" s="255">
        <f t="shared" si="10"/>
        <v>10</v>
      </c>
      <c r="R23" s="255">
        <f t="shared" si="14"/>
        <v>7</v>
      </c>
      <c r="S23" s="255">
        <f t="shared" si="15"/>
        <v>3</v>
      </c>
      <c r="T23" s="255">
        <f t="shared" si="16"/>
        <v>1</v>
      </c>
      <c r="U23" s="255">
        <f t="shared" si="17"/>
        <v>9</v>
      </c>
      <c r="V23" s="255">
        <f t="shared" si="18"/>
        <v>5</v>
      </c>
      <c r="W23" s="255">
        <f t="shared" si="19"/>
        <v>2</v>
      </c>
      <c r="X23" s="255">
        <f t="shared" si="20"/>
        <v>3</v>
      </c>
      <c r="Y23" s="255">
        <f t="shared" si="21"/>
        <v>3</v>
      </c>
      <c r="Z23" s="255">
        <f t="shared" si="22"/>
        <v>2</v>
      </c>
      <c r="AA23" s="255">
        <f t="shared" si="27"/>
        <v>5</v>
      </c>
      <c r="AB23" s="255">
        <f t="shared" si="28"/>
        <v>5</v>
      </c>
      <c r="AC23" s="255">
        <f t="shared" si="29"/>
        <v>0</v>
      </c>
      <c r="AD23" s="254" t="s">
        <v>159</v>
      </c>
      <c r="AF23" s="518">
        <f>AF24</f>
        <v>1</v>
      </c>
      <c r="AG23" s="518">
        <f aca="true" t="shared" si="39" ref="AG23:AM23">AG24</f>
        <v>0</v>
      </c>
      <c r="AH23" s="518">
        <f t="shared" si="39"/>
        <v>6</v>
      </c>
      <c r="AI23" s="518">
        <f t="shared" si="39"/>
        <v>3</v>
      </c>
      <c r="AJ23" s="518">
        <f t="shared" si="39"/>
        <v>1</v>
      </c>
      <c r="AK23" s="518">
        <f t="shared" si="39"/>
        <v>2</v>
      </c>
      <c r="AL23" s="518">
        <f t="shared" si="39"/>
        <v>1</v>
      </c>
      <c r="AM23" s="518">
        <f t="shared" si="39"/>
        <v>1</v>
      </c>
      <c r="AN23" s="529">
        <v>2918</v>
      </c>
      <c r="AO23" s="530">
        <v>3226</v>
      </c>
      <c r="AP23" s="519" t="s">
        <v>159</v>
      </c>
    </row>
    <row r="24" spans="1:42" ht="14.25" customHeight="1">
      <c r="A24" s="247" t="s">
        <v>160</v>
      </c>
      <c r="B24" s="245">
        <f t="shared" si="13"/>
        <v>6142</v>
      </c>
      <c r="C24" s="249">
        <f>+F24+AN24</f>
        <v>2918</v>
      </c>
      <c r="D24" s="249">
        <f>+G24+AO24</f>
        <v>3224</v>
      </c>
      <c r="E24" s="257">
        <f t="shared" si="0"/>
        <v>-2</v>
      </c>
      <c r="F24" s="245">
        <f t="shared" si="1"/>
        <v>0</v>
      </c>
      <c r="G24" s="245">
        <f t="shared" si="2"/>
        <v>-2</v>
      </c>
      <c r="H24" s="245">
        <f aca="true" t="shared" si="40" ref="H24:H35">I24+J24</f>
        <v>0</v>
      </c>
      <c r="I24" s="252">
        <v>0</v>
      </c>
      <c r="J24" s="252">
        <v>0</v>
      </c>
      <c r="K24" s="245">
        <f t="shared" si="6"/>
        <v>7</v>
      </c>
      <c r="L24" s="252">
        <v>5</v>
      </c>
      <c r="M24" s="252">
        <v>2</v>
      </c>
      <c r="N24" s="245">
        <f t="shared" si="7"/>
        <v>-7</v>
      </c>
      <c r="O24" s="245">
        <f t="shared" si="8"/>
        <v>-5</v>
      </c>
      <c r="P24" s="245">
        <f t="shared" si="9"/>
        <v>-2</v>
      </c>
      <c r="Q24" s="245">
        <f t="shared" si="10"/>
        <v>10</v>
      </c>
      <c r="R24" s="245">
        <f t="shared" si="14"/>
        <v>7</v>
      </c>
      <c r="S24" s="245">
        <f t="shared" si="15"/>
        <v>3</v>
      </c>
      <c r="T24" s="245">
        <f t="shared" si="16"/>
        <v>1</v>
      </c>
      <c r="U24" s="245">
        <f t="shared" si="17"/>
        <v>9</v>
      </c>
      <c r="V24" s="245">
        <f t="shared" si="18"/>
        <v>5</v>
      </c>
      <c r="W24" s="245">
        <f t="shared" si="19"/>
        <v>2</v>
      </c>
      <c r="X24" s="245">
        <f t="shared" si="20"/>
        <v>3</v>
      </c>
      <c r="Y24" s="245">
        <f t="shared" si="21"/>
        <v>3</v>
      </c>
      <c r="Z24" s="245">
        <f t="shared" si="22"/>
        <v>2</v>
      </c>
      <c r="AA24" s="245">
        <f t="shared" si="27"/>
        <v>5</v>
      </c>
      <c r="AB24" s="245">
        <f t="shared" si="28"/>
        <v>5</v>
      </c>
      <c r="AC24" s="245">
        <f t="shared" si="29"/>
        <v>0</v>
      </c>
      <c r="AD24" s="247" t="s">
        <v>160</v>
      </c>
      <c r="AF24" s="531">
        <v>1</v>
      </c>
      <c r="AG24" s="531">
        <v>0</v>
      </c>
      <c r="AH24" s="531">
        <v>6</v>
      </c>
      <c r="AI24" s="531">
        <v>3</v>
      </c>
      <c r="AJ24" s="531">
        <v>1</v>
      </c>
      <c r="AK24" s="531">
        <v>2</v>
      </c>
      <c r="AL24" s="531">
        <v>1</v>
      </c>
      <c r="AM24" s="531">
        <v>1</v>
      </c>
      <c r="AN24" s="529">
        <v>2918</v>
      </c>
      <c r="AO24" s="530">
        <v>3226</v>
      </c>
      <c r="AP24" s="226" t="s">
        <v>160</v>
      </c>
    </row>
    <row r="25" spans="1:42" s="227" customFormat="1" ht="14.25" customHeight="1">
      <c r="A25" s="254" t="s">
        <v>161</v>
      </c>
      <c r="B25" s="255">
        <f t="shared" si="13"/>
        <v>2772</v>
      </c>
      <c r="C25" s="255">
        <f>SUM(C26:C26)</f>
        <v>1298</v>
      </c>
      <c r="D25" s="255">
        <f>SUM(D26:D26)</f>
        <v>1474</v>
      </c>
      <c r="E25" s="255">
        <f t="shared" si="0"/>
        <v>-2</v>
      </c>
      <c r="F25" s="255">
        <f t="shared" si="1"/>
        <v>0</v>
      </c>
      <c r="G25" s="255">
        <f t="shared" si="2"/>
        <v>-2</v>
      </c>
      <c r="H25" s="255">
        <f t="shared" si="40"/>
        <v>0</v>
      </c>
      <c r="I25" s="256">
        <f>SUM(I26:I26)</f>
        <v>0</v>
      </c>
      <c r="J25" s="256">
        <f>SUM(J26:J26)</f>
        <v>0</v>
      </c>
      <c r="K25" s="256">
        <f t="shared" si="6"/>
        <v>1</v>
      </c>
      <c r="L25" s="256">
        <f>SUM(L26:L26)</f>
        <v>0</v>
      </c>
      <c r="M25" s="256">
        <f>SUM(M26:M26)</f>
        <v>1</v>
      </c>
      <c r="N25" s="255">
        <f t="shared" si="7"/>
        <v>-1</v>
      </c>
      <c r="O25" s="255">
        <f t="shared" si="8"/>
        <v>0</v>
      </c>
      <c r="P25" s="255">
        <f t="shared" si="9"/>
        <v>-1</v>
      </c>
      <c r="Q25" s="255">
        <f t="shared" si="10"/>
        <v>1</v>
      </c>
      <c r="R25" s="255">
        <f t="shared" si="14"/>
        <v>1</v>
      </c>
      <c r="S25" s="255">
        <f t="shared" si="15"/>
        <v>0</v>
      </c>
      <c r="T25" s="255">
        <f t="shared" si="16"/>
        <v>1</v>
      </c>
      <c r="U25" s="255">
        <f t="shared" si="17"/>
        <v>0</v>
      </c>
      <c r="V25" s="255">
        <f t="shared" si="18"/>
        <v>2</v>
      </c>
      <c r="W25" s="255">
        <f t="shared" si="19"/>
        <v>1</v>
      </c>
      <c r="X25" s="255">
        <f t="shared" si="20"/>
        <v>1</v>
      </c>
      <c r="Y25" s="255">
        <f t="shared" si="21"/>
        <v>0</v>
      </c>
      <c r="Z25" s="255">
        <f t="shared" si="22"/>
        <v>2</v>
      </c>
      <c r="AA25" s="255">
        <f t="shared" si="27"/>
        <v>-1</v>
      </c>
      <c r="AB25" s="255">
        <f t="shared" si="28"/>
        <v>0</v>
      </c>
      <c r="AC25" s="255">
        <f t="shared" si="29"/>
        <v>-1</v>
      </c>
      <c r="AD25" s="254" t="s">
        <v>161</v>
      </c>
      <c r="AF25" s="518">
        <f>AF26</f>
        <v>1</v>
      </c>
      <c r="AG25" s="518">
        <f aca="true" t="shared" si="41" ref="AG25:AM25">AG26</f>
        <v>0</v>
      </c>
      <c r="AH25" s="518">
        <f t="shared" si="41"/>
        <v>0</v>
      </c>
      <c r="AI25" s="518">
        <f t="shared" si="41"/>
        <v>0</v>
      </c>
      <c r="AJ25" s="518">
        <f t="shared" si="41"/>
        <v>0</v>
      </c>
      <c r="AK25" s="518">
        <f t="shared" si="41"/>
        <v>0</v>
      </c>
      <c r="AL25" s="518">
        <f t="shared" si="41"/>
        <v>1</v>
      </c>
      <c r="AM25" s="518">
        <f t="shared" si="41"/>
        <v>1</v>
      </c>
      <c r="AN25" s="529">
        <v>1298</v>
      </c>
      <c r="AO25" s="530">
        <v>1476</v>
      </c>
      <c r="AP25" s="519" t="s">
        <v>161</v>
      </c>
    </row>
    <row r="26" spans="1:42" ht="14.25" customHeight="1">
      <c r="A26" s="258" t="s">
        <v>162</v>
      </c>
      <c r="B26" s="245">
        <f t="shared" si="13"/>
        <v>2772</v>
      </c>
      <c r="C26" s="245">
        <f>+F26+AN26</f>
        <v>1298</v>
      </c>
      <c r="D26" s="245">
        <f>+G26+AO26</f>
        <v>1474</v>
      </c>
      <c r="E26" s="245">
        <f t="shared" si="0"/>
        <v>-2</v>
      </c>
      <c r="F26" s="245">
        <f t="shared" si="1"/>
        <v>0</v>
      </c>
      <c r="G26" s="245">
        <f t="shared" si="2"/>
        <v>-2</v>
      </c>
      <c r="H26" s="245">
        <f t="shared" si="40"/>
        <v>0</v>
      </c>
      <c r="I26" s="252">
        <v>0</v>
      </c>
      <c r="J26" s="252">
        <v>0</v>
      </c>
      <c r="K26" s="245">
        <f>L26+M26</f>
        <v>1</v>
      </c>
      <c r="L26" s="252">
        <v>0</v>
      </c>
      <c r="M26" s="252">
        <v>1</v>
      </c>
      <c r="N26" s="245">
        <f t="shared" si="7"/>
        <v>-1</v>
      </c>
      <c r="O26" s="245">
        <f t="shared" si="8"/>
        <v>0</v>
      </c>
      <c r="P26" s="245">
        <f t="shared" si="9"/>
        <v>-1</v>
      </c>
      <c r="Q26" s="245">
        <f t="shared" si="10"/>
        <v>1</v>
      </c>
      <c r="R26" s="245">
        <f t="shared" si="14"/>
        <v>1</v>
      </c>
      <c r="S26" s="245">
        <f t="shared" si="15"/>
        <v>0</v>
      </c>
      <c r="T26" s="245">
        <f t="shared" si="16"/>
        <v>1</v>
      </c>
      <c r="U26" s="245">
        <f t="shared" si="17"/>
        <v>0</v>
      </c>
      <c r="V26" s="245">
        <f t="shared" si="18"/>
        <v>2</v>
      </c>
      <c r="W26" s="245">
        <f t="shared" si="19"/>
        <v>1</v>
      </c>
      <c r="X26" s="245">
        <f t="shared" si="20"/>
        <v>1</v>
      </c>
      <c r="Y26" s="245">
        <f t="shared" si="21"/>
        <v>0</v>
      </c>
      <c r="Z26" s="245">
        <f t="shared" si="22"/>
        <v>2</v>
      </c>
      <c r="AA26" s="245">
        <f t="shared" si="27"/>
        <v>-1</v>
      </c>
      <c r="AB26" s="245">
        <f t="shared" si="28"/>
        <v>0</v>
      </c>
      <c r="AC26" s="245">
        <f t="shared" si="29"/>
        <v>-1</v>
      </c>
      <c r="AD26" s="247" t="s">
        <v>220</v>
      </c>
      <c r="AF26" s="531">
        <v>1</v>
      </c>
      <c r="AG26" s="531">
        <v>0</v>
      </c>
      <c r="AH26" s="531">
        <v>0</v>
      </c>
      <c r="AI26" s="531">
        <v>0</v>
      </c>
      <c r="AJ26" s="531">
        <v>0</v>
      </c>
      <c r="AK26" s="531">
        <v>0</v>
      </c>
      <c r="AL26" s="531">
        <v>1</v>
      </c>
      <c r="AM26" s="531">
        <v>1</v>
      </c>
      <c r="AN26" s="529">
        <v>1298</v>
      </c>
      <c r="AO26" s="530">
        <v>1476</v>
      </c>
      <c r="AP26" s="226" t="s">
        <v>220</v>
      </c>
    </row>
    <row r="27" spans="1:42" s="227" customFormat="1" ht="14.25" customHeight="1">
      <c r="A27" s="254" t="s">
        <v>163</v>
      </c>
      <c r="B27" s="255">
        <f t="shared" si="13"/>
        <v>30910</v>
      </c>
      <c r="C27" s="255">
        <f>SUM(C28:C30)</f>
        <v>14266</v>
      </c>
      <c r="D27" s="255">
        <f>SUM(D28:D30)</f>
        <v>16644</v>
      </c>
      <c r="E27" s="255">
        <f t="shared" si="0"/>
        <v>-63</v>
      </c>
      <c r="F27" s="255">
        <f t="shared" si="1"/>
        <v>-25</v>
      </c>
      <c r="G27" s="255">
        <f t="shared" si="2"/>
        <v>-38</v>
      </c>
      <c r="H27" s="255">
        <f t="shared" si="40"/>
        <v>10</v>
      </c>
      <c r="I27" s="256">
        <f>SUM(I28:I30)</f>
        <v>3</v>
      </c>
      <c r="J27" s="256">
        <f>SUM(J28:J30)</f>
        <v>7</v>
      </c>
      <c r="K27" s="256">
        <f t="shared" si="6"/>
        <v>40</v>
      </c>
      <c r="L27" s="256">
        <f>SUM(L28:L30)</f>
        <v>13</v>
      </c>
      <c r="M27" s="256">
        <f>SUM(M28:M30)</f>
        <v>27</v>
      </c>
      <c r="N27" s="255">
        <f t="shared" si="7"/>
        <v>-30</v>
      </c>
      <c r="O27" s="255">
        <f t="shared" si="8"/>
        <v>-10</v>
      </c>
      <c r="P27" s="255">
        <f t="shared" si="9"/>
        <v>-20</v>
      </c>
      <c r="Q27" s="255">
        <f t="shared" si="10"/>
        <v>39</v>
      </c>
      <c r="R27" s="255">
        <f t="shared" si="14"/>
        <v>15</v>
      </c>
      <c r="S27" s="255">
        <f t="shared" si="15"/>
        <v>24</v>
      </c>
      <c r="T27" s="255">
        <f t="shared" si="16"/>
        <v>13</v>
      </c>
      <c r="U27" s="255">
        <f t="shared" si="17"/>
        <v>26</v>
      </c>
      <c r="V27" s="255">
        <f t="shared" si="18"/>
        <v>72</v>
      </c>
      <c r="W27" s="255">
        <f t="shared" si="19"/>
        <v>30</v>
      </c>
      <c r="X27" s="255">
        <f t="shared" si="20"/>
        <v>42</v>
      </c>
      <c r="Y27" s="255">
        <f t="shared" si="21"/>
        <v>31</v>
      </c>
      <c r="Z27" s="255">
        <f t="shared" si="22"/>
        <v>41</v>
      </c>
      <c r="AA27" s="255">
        <f t="shared" si="27"/>
        <v>-33</v>
      </c>
      <c r="AB27" s="255">
        <f t="shared" si="28"/>
        <v>-15</v>
      </c>
      <c r="AC27" s="255">
        <f t="shared" si="29"/>
        <v>-18</v>
      </c>
      <c r="AD27" s="254" t="s">
        <v>163</v>
      </c>
      <c r="AF27" s="518">
        <f>SUM(AF28:AF30)</f>
        <v>5</v>
      </c>
      <c r="AG27" s="518">
        <f aca="true" t="shared" si="42" ref="AG27:AM27">SUM(AG28:AG30)</f>
        <v>8</v>
      </c>
      <c r="AH27" s="518">
        <f t="shared" si="42"/>
        <v>10</v>
      </c>
      <c r="AI27" s="518">
        <f t="shared" si="42"/>
        <v>16</v>
      </c>
      <c r="AJ27" s="518">
        <f t="shared" si="42"/>
        <v>14</v>
      </c>
      <c r="AK27" s="518">
        <f t="shared" si="42"/>
        <v>17</v>
      </c>
      <c r="AL27" s="518">
        <f t="shared" si="42"/>
        <v>16</v>
      </c>
      <c r="AM27" s="518">
        <f t="shared" si="42"/>
        <v>25</v>
      </c>
      <c r="AN27" s="529">
        <v>14291</v>
      </c>
      <c r="AO27" s="530">
        <v>16682</v>
      </c>
      <c r="AP27" s="519" t="s">
        <v>163</v>
      </c>
    </row>
    <row r="28" spans="1:42" ht="14.25" customHeight="1">
      <c r="A28" s="360" t="s">
        <v>164</v>
      </c>
      <c r="B28" s="245">
        <f>C28+D28</f>
        <v>3934</v>
      </c>
      <c r="C28" s="245">
        <f aca="true" t="shared" si="43" ref="C28:D30">+F28+AN28</f>
        <v>1869</v>
      </c>
      <c r="D28" s="245">
        <f t="shared" si="43"/>
        <v>2065</v>
      </c>
      <c r="E28" s="245">
        <f>N28+AA28</f>
        <v>-8</v>
      </c>
      <c r="F28" s="245">
        <f>O28+AB28</f>
        <v>-2</v>
      </c>
      <c r="G28" s="245">
        <f>P28+AC28</f>
        <v>-6</v>
      </c>
      <c r="H28" s="245">
        <f>I28+J28</f>
        <v>1</v>
      </c>
      <c r="I28" s="361">
        <v>0</v>
      </c>
      <c r="J28" s="361">
        <v>1</v>
      </c>
      <c r="K28" s="245">
        <f t="shared" si="6"/>
        <v>4</v>
      </c>
      <c r="L28" s="361">
        <v>0</v>
      </c>
      <c r="M28" s="361">
        <v>4</v>
      </c>
      <c r="N28" s="245">
        <f>H28-K28</f>
        <v>-3</v>
      </c>
      <c r="O28" s="245">
        <f>I28-L28</f>
        <v>0</v>
      </c>
      <c r="P28" s="245">
        <f>J28-M28</f>
        <v>-3</v>
      </c>
      <c r="Q28" s="245">
        <f>+R28+S28</f>
        <v>8</v>
      </c>
      <c r="R28" s="245">
        <f>AF28+AH28</f>
        <v>2</v>
      </c>
      <c r="S28" s="245">
        <f>+AG28+AI28</f>
        <v>6</v>
      </c>
      <c r="T28" s="245">
        <f>+AF28+AG28</f>
        <v>2</v>
      </c>
      <c r="U28" s="245">
        <f>+AH28+AI28</f>
        <v>6</v>
      </c>
      <c r="V28" s="245">
        <f>+W28+X28</f>
        <v>13</v>
      </c>
      <c r="W28" s="245">
        <f>+AJ28+AL28</f>
        <v>4</v>
      </c>
      <c r="X28" s="245">
        <f>+AK28+AM28</f>
        <v>9</v>
      </c>
      <c r="Y28" s="245">
        <f>+AJ28+AK28</f>
        <v>6</v>
      </c>
      <c r="Z28" s="245">
        <f>+AL28+AM28</f>
        <v>7</v>
      </c>
      <c r="AA28" s="245">
        <f>Q28-V28</f>
        <v>-5</v>
      </c>
      <c r="AB28" s="245">
        <f>R28-W28</f>
        <v>-2</v>
      </c>
      <c r="AC28" s="245">
        <f>+S28-X28</f>
        <v>-3</v>
      </c>
      <c r="AD28" s="360" t="s">
        <v>164</v>
      </c>
      <c r="AF28" s="532">
        <v>0</v>
      </c>
      <c r="AG28" s="532">
        <v>2</v>
      </c>
      <c r="AH28" s="532">
        <v>2</v>
      </c>
      <c r="AI28" s="532">
        <v>4</v>
      </c>
      <c r="AJ28" s="532">
        <v>2</v>
      </c>
      <c r="AK28" s="532">
        <v>4</v>
      </c>
      <c r="AL28" s="532">
        <v>2</v>
      </c>
      <c r="AM28" s="532">
        <v>5</v>
      </c>
      <c r="AN28" s="529">
        <v>1871</v>
      </c>
      <c r="AO28" s="530">
        <v>2071</v>
      </c>
      <c r="AP28" s="226" t="s">
        <v>164</v>
      </c>
    </row>
    <row r="29" spans="1:42" ht="14.25" customHeight="1">
      <c r="A29" s="247" t="s">
        <v>233</v>
      </c>
      <c r="B29" s="245">
        <f t="shared" si="13"/>
        <v>18721</v>
      </c>
      <c r="C29" s="245">
        <f t="shared" si="43"/>
        <v>8594</v>
      </c>
      <c r="D29" s="245">
        <f t="shared" si="43"/>
        <v>10127</v>
      </c>
      <c r="E29" s="245">
        <f t="shared" si="0"/>
        <v>-41</v>
      </c>
      <c r="F29" s="245">
        <f t="shared" si="1"/>
        <v>-18</v>
      </c>
      <c r="G29" s="245">
        <f t="shared" si="2"/>
        <v>-23</v>
      </c>
      <c r="H29" s="245">
        <f t="shared" si="40"/>
        <v>5</v>
      </c>
      <c r="I29" s="252">
        <v>2</v>
      </c>
      <c r="J29" s="252">
        <v>3</v>
      </c>
      <c r="K29" s="245">
        <f t="shared" si="6"/>
        <v>28</v>
      </c>
      <c r="L29" s="252">
        <v>11</v>
      </c>
      <c r="M29" s="252">
        <v>17</v>
      </c>
      <c r="N29" s="245">
        <f t="shared" si="7"/>
        <v>-23</v>
      </c>
      <c r="O29" s="245">
        <f t="shared" si="8"/>
        <v>-9</v>
      </c>
      <c r="P29" s="245">
        <f t="shared" si="9"/>
        <v>-14</v>
      </c>
      <c r="Q29" s="245">
        <f t="shared" si="10"/>
        <v>17</v>
      </c>
      <c r="R29" s="245">
        <f t="shared" si="14"/>
        <v>10</v>
      </c>
      <c r="S29" s="245">
        <f t="shared" si="15"/>
        <v>7</v>
      </c>
      <c r="T29" s="245">
        <f t="shared" si="16"/>
        <v>5</v>
      </c>
      <c r="U29" s="245">
        <f t="shared" si="17"/>
        <v>12</v>
      </c>
      <c r="V29" s="245">
        <f t="shared" si="18"/>
        <v>35</v>
      </c>
      <c r="W29" s="245">
        <f t="shared" si="19"/>
        <v>19</v>
      </c>
      <c r="X29" s="245">
        <f t="shared" si="20"/>
        <v>16</v>
      </c>
      <c r="Y29" s="245">
        <f t="shared" si="21"/>
        <v>21</v>
      </c>
      <c r="Z29" s="245">
        <f t="shared" si="22"/>
        <v>14</v>
      </c>
      <c r="AA29" s="245">
        <f t="shared" si="27"/>
        <v>-18</v>
      </c>
      <c r="AB29" s="245">
        <f t="shared" si="28"/>
        <v>-9</v>
      </c>
      <c r="AC29" s="245">
        <f t="shared" si="29"/>
        <v>-9</v>
      </c>
      <c r="AD29" s="247" t="s">
        <v>233</v>
      </c>
      <c r="AF29" s="531">
        <v>3</v>
      </c>
      <c r="AG29" s="531">
        <v>2</v>
      </c>
      <c r="AH29" s="531">
        <v>7</v>
      </c>
      <c r="AI29" s="531">
        <v>5</v>
      </c>
      <c r="AJ29" s="531">
        <v>10</v>
      </c>
      <c r="AK29" s="531">
        <v>11</v>
      </c>
      <c r="AL29" s="531">
        <v>9</v>
      </c>
      <c r="AM29" s="531">
        <v>5</v>
      </c>
      <c r="AN29" s="529">
        <v>8612</v>
      </c>
      <c r="AO29" s="530">
        <v>10150</v>
      </c>
      <c r="AP29" s="226" t="s">
        <v>233</v>
      </c>
    </row>
    <row r="30" spans="1:42" ht="14.25" customHeight="1">
      <c r="A30" s="247" t="s">
        <v>234</v>
      </c>
      <c r="B30" s="245">
        <f t="shared" si="13"/>
        <v>8255</v>
      </c>
      <c r="C30" s="245">
        <f t="shared" si="43"/>
        <v>3803</v>
      </c>
      <c r="D30" s="245">
        <f t="shared" si="43"/>
        <v>4452</v>
      </c>
      <c r="E30" s="245">
        <f t="shared" si="0"/>
        <v>-14</v>
      </c>
      <c r="F30" s="245">
        <f t="shared" si="1"/>
        <v>-5</v>
      </c>
      <c r="G30" s="245">
        <f t="shared" si="2"/>
        <v>-9</v>
      </c>
      <c r="H30" s="245">
        <f t="shared" si="40"/>
        <v>4</v>
      </c>
      <c r="I30" s="252">
        <v>1</v>
      </c>
      <c r="J30" s="252">
        <v>3</v>
      </c>
      <c r="K30" s="245">
        <f t="shared" si="6"/>
        <v>8</v>
      </c>
      <c r="L30" s="252">
        <v>2</v>
      </c>
      <c r="M30" s="252">
        <v>6</v>
      </c>
      <c r="N30" s="245">
        <f t="shared" si="7"/>
        <v>-4</v>
      </c>
      <c r="O30" s="245">
        <f t="shared" si="8"/>
        <v>-1</v>
      </c>
      <c r="P30" s="245">
        <f t="shared" si="9"/>
        <v>-3</v>
      </c>
      <c r="Q30" s="245">
        <f t="shared" si="10"/>
        <v>14</v>
      </c>
      <c r="R30" s="245">
        <f t="shared" si="14"/>
        <v>3</v>
      </c>
      <c r="S30" s="245">
        <f t="shared" si="15"/>
        <v>11</v>
      </c>
      <c r="T30" s="245">
        <f t="shared" si="16"/>
        <v>6</v>
      </c>
      <c r="U30" s="245">
        <f t="shared" si="17"/>
        <v>8</v>
      </c>
      <c r="V30" s="245">
        <f t="shared" si="18"/>
        <v>24</v>
      </c>
      <c r="W30" s="245">
        <f t="shared" si="19"/>
        <v>7</v>
      </c>
      <c r="X30" s="245">
        <f t="shared" si="20"/>
        <v>17</v>
      </c>
      <c r="Y30" s="245">
        <f t="shared" si="21"/>
        <v>4</v>
      </c>
      <c r="Z30" s="245">
        <f t="shared" si="22"/>
        <v>20</v>
      </c>
      <c r="AA30" s="245">
        <f t="shared" si="27"/>
        <v>-10</v>
      </c>
      <c r="AB30" s="245">
        <f t="shared" si="28"/>
        <v>-4</v>
      </c>
      <c r="AC30" s="245">
        <f t="shared" si="29"/>
        <v>-6</v>
      </c>
      <c r="AD30" s="247" t="s">
        <v>234</v>
      </c>
      <c r="AF30" s="531">
        <v>2</v>
      </c>
      <c r="AG30" s="531">
        <v>4</v>
      </c>
      <c r="AH30" s="531">
        <v>1</v>
      </c>
      <c r="AI30" s="531">
        <v>7</v>
      </c>
      <c r="AJ30" s="531">
        <v>2</v>
      </c>
      <c r="AK30" s="531">
        <v>2</v>
      </c>
      <c r="AL30" s="531">
        <v>5</v>
      </c>
      <c r="AM30" s="531">
        <v>15</v>
      </c>
      <c r="AN30" s="529">
        <v>3808</v>
      </c>
      <c r="AO30" s="530">
        <v>4461</v>
      </c>
      <c r="AP30" s="226" t="s">
        <v>234</v>
      </c>
    </row>
    <row r="31" spans="1:42" s="227" customFormat="1" ht="14.25" customHeight="1">
      <c r="A31" s="254" t="s">
        <v>165</v>
      </c>
      <c r="B31" s="255">
        <f t="shared" si="13"/>
        <v>25942</v>
      </c>
      <c r="C31" s="255">
        <f>SUM(C32:C35)</f>
        <v>12107</v>
      </c>
      <c r="D31" s="255">
        <f>SUM(D32:D35)</f>
        <v>13835</v>
      </c>
      <c r="E31" s="255">
        <f t="shared" si="0"/>
        <v>-44</v>
      </c>
      <c r="F31" s="255">
        <f t="shared" si="1"/>
        <v>-21</v>
      </c>
      <c r="G31" s="255">
        <f t="shared" si="2"/>
        <v>-23</v>
      </c>
      <c r="H31" s="255">
        <f t="shared" si="40"/>
        <v>8</v>
      </c>
      <c r="I31" s="256">
        <f>SUM(I32:I35)</f>
        <v>5</v>
      </c>
      <c r="J31" s="256">
        <f>SUM(J32:J35)</f>
        <v>3</v>
      </c>
      <c r="K31" s="256">
        <f t="shared" si="6"/>
        <v>39</v>
      </c>
      <c r="L31" s="256">
        <f>SUM(L32:L35)</f>
        <v>22</v>
      </c>
      <c r="M31" s="256">
        <f>SUM(M32:M35)</f>
        <v>17</v>
      </c>
      <c r="N31" s="255">
        <f t="shared" si="7"/>
        <v>-31</v>
      </c>
      <c r="O31" s="255">
        <f t="shared" si="8"/>
        <v>-17</v>
      </c>
      <c r="P31" s="255">
        <f t="shared" si="9"/>
        <v>-14</v>
      </c>
      <c r="Q31" s="255">
        <f t="shared" si="10"/>
        <v>35</v>
      </c>
      <c r="R31" s="255">
        <f t="shared" si="14"/>
        <v>20</v>
      </c>
      <c r="S31" s="255">
        <f t="shared" si="15"/>
        <v>15</v>
      </c>
      <c r="T31" s="255">
        <f t="shared" si="16"/>
        <v>20</v>
      </c>
      <c r="U31" s="255">
        <f t="shared" si="17"/>
        <v>15</v>
      </c>
      <c r="V31" s="255">
        <f t="shared" si="18"/>
        <v>48</v>
      </c>
      <c r="W31" s="255">
        <f t="shared" si="19"/>
        <v>24</v>
      </c>
      <c r="X31" s="255">
        <f t="shared" si="20"/>
        <v>24</v>
      </c>
      <c r="Y31" s="255">
        <f t="shared" si="21"/>
        <v>34</v>
      </c>
      <c r="Z31" s="255">
        <f t="shared" si="22"/>
        <v>14</v>
      </c>
      <c r="AA31" s="255">
        <f t="shared" si="27"/>
        <v>-13</v>
      </c>
      <c r="AB31" s="255">
        <f t="shared" si="28"/>
        <v>-4</v>
      </c>
      <c r="AC31" s="255">
        <f t="shared" si="29"/>
        <v>-9</v>
      </c>
      <c r="AD31" s="254" t="s">
        <v>165</v>
      </c>
      <c r="AF31" s="518">
        <f aca="true" t="shared" si="44" ref="AF31:AM31">SUM(AF32:AF35)</f>
        <v>10</v>
      </c>
      <c r="AG31" s="518">
        <f t="shared" si="44"/>
        <v>10</v>
      </c>
      <c r="AH31" s="518">
        <f t="shared" si="44"/>
        <v>10</v>
      </c>
      <c r="AI31" s="518">
        <f t="shared" si="44"/>
        <v>5</v>
      </c>
      <c r="AJ31" s="518">
        <f t="shared" si="44"/>
        <v>16</v>
      </c>
      <c r="AK31" s="518">
        <f t="shared" si="44"/>
        <v>18</v>
      </c>
      <c r="AL31" s="518">
        <f t="shared" si="44"/>
        <v>8</v>
      </c>
      <c r="AM31" s="518">
        <f t="shared" si="44"/>
        <v>6</v>
      </c>
      <c r="AN31" s="529">
        <v>12128</v>
      </c>
      <c r="AO31" s="530">
        <v>13858</v>
      </c>
      <c r="AP31" s="519" t="s">
        <v>165</v>
      </c>
    </row>
    <row r="32" spans="1:42" ht="14.25" customHeight="1">
      <c r="A32" s="247" t="s">
        <v>166</v>
      </c>
      <c r="B32" s="245">
        <f t="shared" si="13"/>
        <v>10571</v>
      </c>
      <c r="C32" s="245">
        <f aca="true" t="shared" si="45" ref="C32:D35">+F32+AN32</f>
        <v>4895</v>
      </c>
      <c r="D32" s="245">
        <f t="shared" si="45"/>
        <v>5676</v>
      </c>
      <c r="E32" s="245">
        <f t="shared" si="0"/>
        <v>-12</v>
      </c>
      <c r="F32" s="245">
        <f t="shared" si="1"/>
        <v>-2</v>
      </c>
      <c r="G32" s="245">
        <f t="shared" si="2"/>
        <v>-10</v>
      </c>
      <c r="H32" s="245">
        <f t="shared" si="40"/>
        <v>3</v>
      </c>
      <c r="I32" s="251">
        <v>3</v>
      </c>
      <c r="J32" s="251">
        <v>0</v>
      </c>
      <c r="K32" s="245">
        <f t="shared" si="6"/>
        <v>18</v>
      </c>
      <c r="L32" s="251">
        <v>11</v>
      </c>
      <c r="M32" s="251">
        <v>7</v>
      </c>
      <c r="N32" s="245">
        <f t="shared" si="7"/>
        <v>-15</v>
      </c>
      <c r="O32" s="245">
        <f t="shared" si="8"/>
        <v>-8</v>
      </c>
      <c r="P32" s="245">
        <f t="shared" si="9"/>
        <v>-7</v>
      </c>
      <c r="Q32" s="245">
        <f t="shared" si="10"/>
        <v>16</v>
      </c>
      <c r="R32" s="245">
        <f t="shared" si="14"/>
        <v>10</v>
      </c>
      <c r="S32" s="245">
        <f t="shared" si="15"/>
        <v>6</v>
      </c>
      <c r="T32" s="245">
        <f t="shared" si="16"/>
        <v>10</v>
      </c>
      <c r="U32" s="245">
        <f t="shared" si="17"/>
        <v>6</v>
      </c>
      <c r="V32" s="245">
        <f t="shared" si="18"/>
        <v>13</v>
      </c>
      <c r="W32" s="245">
        <f t="shared" si="19"/>
        <v>4</v>
      </c>
      <c r="X32" s="245">
        <f t="shared" si="20"/>
        <v>9</v>
      </c>
      <c r="Y32" s="245">
        <f t="shared" si="21"/>
        <v>11</v>
      </c>
      <c r="Z32" s="245">
        <f t="shared" si="22"/>
        <v>2</v>
      </c>
      <c r="AA32" s="245">
        <f t="shared" si="27"/>
        <v>3</v>
      </c>
      <c r="AB32" s="245">
        <f t="shared" si="28"/>
        <v>6</v>
      </c>
      <c r="AC32" s="245">
        <f t="shared" si="29"/>
        <v>-3</v>
      </c>
      <c r="AD32" s="247" t="s">
        <v>166</v>
      </c>
      <c r="AF32" s="531">
        <v>6</v>
      </c>
      <c r="AG32" s="531">
        <v>4</v>
      </c>
      <c r="AH32" s="531">
        <v>4</v>
      </c>
      <c r="AI32" s="531">
        <v>2</v>
      </c>
      <c r="AJ32" s="531">
        <v>3</v>
      </c>
      <c r="AK32" s="531">
        <v>8</v>
      </c>
      <c r="AL32" s="531">
        <v>1</v>
      </c>
      <c r="AM32" s="531">
        <v>1</v>
      </c>
      <c r="AN32" s="529">
        <v>4897</v>
      </c>
      <c r="AO32" s="530">
        <v>5686</v>
      </c>
      <c r="AP32" s="226" t="s">
        <v>166</v>
      </c>
    </row>
    <row r="33" spans="1:42" ht="14.25" customHeight="1">
      <c r="A33" s="247" t="s">
        <v>167</v>
      </c>
      <c r="B33" s="245">
        <f t="shared" si="13"/>
        <v>6663</v>
      </c>
      <c r="C33" s="245">
        <f t="shared" si="45"/>
        <v>3061</v>
      </c>
      <c r="D33" s="245">
        <f t="shared" si="45"/>
        <v>3602</v>
      </c>
      <c r="E33" s="245">
        <f t="shared" si="0"/>
        <v>-23</v>
      </c>
      <c r="F33" s="245">
        <f t="shared" si="1"/>
        <v>-14</v>
      </c>
      <c r="G33" s="245">
        <f t="shared" si="2"/>
        <v>-9</v>
      </c>
      <c r="H33" s="245">
        <f t="shared" si="40"/>
        <v>2</v>
      </c>
      <c r="I33" s="252">
        <v>0</v>
      </c>
      <c r="J33" s="252">
        <v>2</v>
      </c>
      <c r="K33" s="245">
        <f t="shared" si="6"/>
        <v>14</v>
      </c>
      <c r="L33" s="252">
        <v>7</v>
      </c>
      <c r="M33" s="252">
        <v>7</v>
      </c>
      <c r="N33" s="245">
        <f t="shared" si="7"/>
        <v>-12</v>
      </c>
      <c r="O33" s="245">
        <f t="shared" si="8"/>
        <v>-7</v>
      </c>
      <c r="P33" s="245">
        <f t="shared" si="9"/>
        <v>-5</v>
      </c>
      <c r="Q33" s="245">
        <f t="shared" si="10"/>
        <v>9</v>
      </c>
      <c r="R33" s="245">
        <f t="shared" si="14"/>
        <v>5</v>
      </c>
      <c r="S33" s="245">
        <f t="shared" si="15"/>
        <v>4</v>
      </c>
      <c r="T33" s="245">
        <f t="shared" si="16"/>
        <v>5</v>
      </c>
      <c r="U33" s="245">
        <f t="shared" si="17"/>
        <v>4</v>
      </c>
      <c r="V33" s="245">
        <f t="shared" si="18"/>
        <v>20</v>
      </c>
      <c r="W33" s="245">
        <f t="shared" si="19"/>
        <v>12</v>
      </c>
      <c r="X33" s="245">
        <f t="shared" si="20"/>
        <v>8</v>
      </c>
      <c r="Y33" s="245">
        <f t="shared" si="21"/>
        <v>14</v>
      </c>
      <c r="Z33" s="245">
        <f t="shared" si="22"/>
        <v>6</v>
      </c>
      <c r="AA33" s="245">
        <f t="shared" si="27"/>
        <v>-11</v>
      </c>
      <c r="AB33" s="245">
        <f t="shared" si="28"/>
        <v>-7</v>
      </c>
      <c r="AC33" s="245">
        <f t="shared" si="29"/>
        <v>-4</v>
      </c>
      <c r="AD33" s="247" t="s">
        <v>167</v>
      </c>
      <c r="AF33" s="531">
        <v>2</v>
      </c>
      <c r="AG33" s="531">
        <v>3</v>
      </c>
      <c r="AH33" s="531">
        <v>3</v>
      </c>
      <c r="AI33" s="531">
        <v>1</v>
      </c>
      <c r="AJ33" s="531">
        <v>8</v>
      </c>
      <c r="AK33" s="531">
        <v>6</v>
      </c>
      <c r="AL33" s="531">
        <v>4</v>
      </c>
      <c r="AM33" s="531">
        <v>2</v>
      </c>
      <c r="AN33" s="529">
        <v>3075</v>
      </c>
      <c r="AO33" s="530">
        <v>3611</v>
      </c>
      <c r="AP33" s="226" t="s">
        <v>167</v>
      </c>
    </row>
    <row r="34" spans="1:42" ht="14.25" customHeight="1">
      <c r="A34" s="247" t="s">
        <v>168</v>
      </c>
      <c r="B34" s="245">
        <f t="shared" si="13"/>
        <v>5480</v>
      </c>
      <c r="C34" s="245">
        <f t="shared" si="45"/>
        <v>2544</v>
      </c>
      <c r="D34" s="245">
        <f t="shared" si="45"/>
        <v>2936</v>
      </c>
      <c r="E34" s="245">
        <f t="shared" si="0"/>
        <v>-6</v>
      </c>
      <c r="F34" s="245">
        <f t="shared" si="1"/>
        <v>-6</v>
      </c>
      <c r="G34" s="245">
        <f t="shared" si="2"/>
        <v>0</v>
      </c>
      <c r="H34" s="245">
        <f t="shared" si="40"/>
        <v>1</v>
      </c>
      <c r="I34" s="252">
        <v>0</v>
      </c>
      <c r="J34" s="252">
        <v>1</v>
      </c>
      <c r="K34" s="245">
        <f t="shared" si="6"/>
        <v>6</v>
      </c>
      <c r="L34" s="252">
        <v>3</v>
      </c>
      <c r="M34" s="252">
        <v>3</v>
      </c>
      <c r="N34" s="245">
        <f t="shared" si="7"/>
        <v>-5</v>
      </c>
      <c r="O34" s="245">
        <f t="shared" si="8"/>
        <v>-3</v>
      </c>
      <c r="P34" s="245">
        <f t="shared" si="9"/>
        <v>-2</v>
      </c>
      <c r="Q34" s="245">
        <f t="shared" si="10"/>
        <v>6</v>
      </c>
      <c r="R34" s="245">
        <f t="shared" si="14"/>
        <v>2</v>
      </c>
      <c r="S34" s="245">
        <f t="shared" si="15"/>
        <v>4</v>
      </c>
      <c r="T34" s="245">
        <f t="shared" si="16"/>
        <v>3</v>
      </c>
      <c r="U34" s="245">
        <f t="shared" si="17"/>
        <v>3</v>
      </c>
      <c r="V34" s="245">
        <f t="shared" si="18"/>
        <v>7</v>
      </c>
      <c r="W34" s="245">
        <f t="shared" si="19"/>
        <v>5</v>
      </c>
      <c r="X34" s="245">
        <f t="shared" si="20"/>
        <v>2</v>
      </c>
      <c r="Y34" s="245">
        <f t="shared" si="21"/>
        <v>4</v>
      </c>
      <c r="Z34" s="245">
        <f t="shared" si="22"/>
        <v>3</v>
      </c>
      <c r="AA34" s="245">
        <f t="shared" si="27"/>
        <v>-1</v>
      </c>
      <c r="AB34" s="245">
        <f t="shared" si="28"/>
        <v>-3</v>
      </c>
      <c r="AC34" s="245">
        <f t="shared" si="29"/>
        <v>2</v>
      </c>
      <c r="AD34" s="247" t="s">
        <v>168</v>
      </c>
      <c r="AF34" s="531">
        <v>1</v>
      </c>
      <c r="AG34" s="531">
        <v>2</v>
      </c>
      <c r="AH34" s="531">
        <v>1</v>
      </c>
      <c r="AI34" s="531">
        <v>2</v>
      </c>
      <c r="AJ34" s="531">
        <v>3</v>
      </c>
      <c r="AK34" s="531">
        <v>1</v>
      </c>
      <c r="AL34" s="531">
        <v>2</v>
      </c>
      <c r="AM34" s="531">
        <v>1</v>
      </c>
      <c r="AN34" s="529">
        <v>2550</v>
      </c>
      <c r="AO34" s="530">
        <v>2936</v>
      </c>
      <c r="AP34" s="226" t="s">
        <v>168</v>
      </c>
    </row>
    <row r="35" spans="1:42" ht="14.25" customHeight="1">
      <c r="A35" s="248" t="s">
        <v>169</v>
      </c>
      <c r="B35" s="249">
        <f t="shared" si="13"/>
        <v>3228</v>
      </c>
      <c r="C35" s="249">
        <f t="shared" si="45"/>
        <v>1607</v>
      </c>
      <c r="D35" s="249">
        <f t="shared" si="45"/>
        <v>1621</v>
      </c>
      <c r="E35" s="249">
        <f t="shared" si="0"/>
        <v>-3</v>
      </c>
      <c r="F35" s="249">
        <f t="shared" si="1"/>
        <v>1</v>
      </c>
      <c r="G35" s="249">
        <f t="shared" si="2"/>
        <v>-4</v>
      </c>
      <c r="H35" s="249">
        <f t="shared" si="40"/>
        <v>2</v>
      </c>
      <c r="I35" s="259">
        <v>2</v>
      </c>
      <c r="J35" s="259">
        <v>0</v>
      </c>
      <c r="K35" s="249">
        <f t="shared" si="6"/>
        <v>1</v>
      </c>
      <c r="L35" s="259">
        <v>1</v>
      </c>
      <c r="M35" s="259">
        <v>0</v>
      </c>
      <c r="N35" s="249">
        <f t="shared" si="7"/>
        <v>1</v>
      </c>
      <c r="O35" s="249">
        <f t="shared" si="8"/>
        <v>1</v>
      </c>
      <c r="P35" s="249">
        <f t="shared" si="9"/>
        <v>0</v>
      </c>
      <c r="Q35" s="249">
        <f t="shared" si="10"/>
        <v>4</v>
      </c>
      <c r="R35" s="249">
        <f t="shared" si="14"/>
        <v>3</v>
      </c>
      <c r="S35" s="249">
        <f t="shared" si="15"/>
        <v>1</v>
      </c>
      <c r="T35" s="249">
        <f t="shared" si="16"/>
        <v>2</v>
      </c>
      <c r="U35" s="249">
        <f t="shared" si="17"/>
        <v>2</v>
      </c>
      <c r="V35" s="249">
        <f t="shared" si="18"/>
        <v>8</v>
      </c>
      <c r="W35" s="249">
        <f t="shared" si="19"/>
        <v>3</v>
      </c>
      <c r="X35" s="249">
        <f t="shared" si="20"/>
        <v>5</v>
      </c>
      <c r="Y35" s="249">
        <f t="shared" si="21"/>
        <v>5</v>
      </c>
      <c r="Z35" s="249">
        <f t="shared" si="22"/>
        <v>3</v>
      </c>
      <c r="AA35" s="249">
        <f t="shared" si="27"/>
        <v>-4</v>
      </c>
      <c r="AB35" s="249">
        <f t="shared" si="28"/>
        <v>0</v>
      </c>
      <c r="AC35" s="249">
        <f t="shared" si="29"/>
        <v>-4</v>
      </c>
      <c r="AD35" s="248" t="s">
        <v>169</v>
      </c>
      <c r="AF35" s="531">
        <v>1</v>
      </c>
      <c r="AG35" s="531">
        <v>1</v>
      </c>
      <c r="AH35" s="531">
        <v>2</v>
      </c>
      <c r="AI35" s="531">
        <v>0</v>
      </c>
      <c r="AJ35" s="531">
        <v>2</v>
      </c>
      <c r="AK35" s="531">
        <v>3</v>
      </c>
      <c r="AL35" s="531">
        <v>1</v>
      </c>
      <c r="AM35" s="531">
        <v>2</v>
      </c>
      <c r="AN35" s="529">
        <v>1606</v>
      </c>
      <c r="AO35" s="530">
        <v>1625</v>
      </c>
      <c r="AP35" s="226" t="s">
        <v>169</v>
      </c>
    </row>
    <row r="36" spans="1:42" s="227" customFormat="1" ht="14.25" customHeight="1">
      <c r="A36" s="254" t="s">
        <v>170</v>
      </c>
      <c r="B36" s="255">
        <f>C36+D36</f>
        <v>21653</v>
      </c>
      <c r="C36" s="255">
        <f>SUM(C37:C37)</f>
        <v>10109</v>
      </c>
      <c r="D36" s="255">
        <f>SUM(D37:D37)</f>
        <v>11544</v>
      </c>
      <c r="E36" s="255">
        <f t="shared" si="0"/>
        <v>-22</v>
      </c>
      <c r="F36" s="255">
        <f t="shared" si="1"/>
        <v>-19</v>
      </c>
      <c r="G36" s="255">
        <f t="shared" si="2"/>
        <v>-3</v>
      </c>
      <c r="H36" s="256">
        <f>I36+J36</f>
        <v>7</v>
      </c>
      <c r="I36" s="256">
        <f>SUM(I37:I37)</f>
        <v>1</v>
      </c>
      <c r="J36" s="256">
        <f>SUM(J37:J37)</f>
        <v>6</v>
      </c>
      <c r="K36" s="256">
        <f>L36+M36</f>
        <v>22</v>
      </c>
      <c r="L36" s="256">
        <f>SUM(L37:L37)</f>
        <v>12</v>
      </c>
      <c r="M36" s="256">
        <f>SUM(M37:M37)</f>
        <v>10</v>
      </c>
      <c r="N36" s="255">
        <f t="shared" si="7"/>
        <v>-15</v>
      </c>
      <c r="O36" s="255">
        <f t="shared" si="8"/>
        <v>-11</v>
      </c>
      <c r="P36" s="255">
        <f t="shared" si="9"/>
        <v>-4</v>
      </c>
      <c r="Q36" s="255">
        <f>T36+U36</f>
        <v>19</v>
      </c>
      <c r="R36" s="255">
        <f>AF36+AH36</f>
        <v>6</v>
      </c>
      <c r="S36" s="255">
        <f>+AG36+AI36</f>
        <v>13</v>
      </c>
      <c r="T36" s="255">
        <f>+AF36+AG36</f>
        <v>7</v>
      </c>
      <c r="U36" s="255">
        <f>+AH36+AI36</f>
        <v>12</v>
      </c>
      <c r="V36" s="255">
        <f>+W36+X36</f>
        <v>26</v>
      </c>
      <c r="W36" s="255">
        <f aca="true" t="shared" si="46" ref="W36:X40">+AJ36+AL36</f>
        <v>14</v>
      </c>
      <c r="X36" s="255">
        <f t="shared" si="46"/>
        <v>12</v>
      </c>
      <c r="Y36" s="255">
        <f>+AJ36+AK36</f>
        <v>18</v>
      </c>
      <c r="Z36" s="255">
        <f>+AL36+AM36</f>
        <v>8</v>
      </c>
      <c r="AA36" s="255">
        <f t="shared" si="27"/>
        <v>-7</v>
      </c>
      <c r="AB36" s="255">
        <f t="shared" si="28"/>
        <v>-8</v>
      </c>
      <c r="AC36" s="255">
        <f>S36-X36</f>
        <v>1</v>
      </c>
      <c r="AD36" s="254" t="s">
        <v>170</v>
      </c>
      <c r="AF36" s="518">
        <f aca="true" t="shared" si="47" ref="AF36:AM36">SUM(AF37:AF37)</f>
        <v>2</v>
      </c>
      <c r="AG36" s="518">
        <f t="shared" si="47"/>
        <v>5</v>
      </c>
      <c r="AH36" s="518">
        <f t="shared" si="47"/>
        <v>4</v>
      </c>
      <c r="AI36" s="518">
        <f t="shared" si="47"/>
        <v>8</v>
      </c>
      <c r="AJ36" s="518">
        <f t="shared" si="47"/>
        <v>8</v>
      </c>
      <c r="AK36" s="518">
        <f t="shared" si="47"/>
        <v>10</v>
      </c>
      <c r="AL36" s="518">
        <f t="shared" si="47"/>
        <v>6</v>
      </c>
      <c r="AM36" s="518">
        <f t="shared" si="47"/>
        <v>2</v>
      </c>
      <c r="AN36" s="529">
        <v>10128</v>
      </c>
      <c r="AO36" s="530">
        <v>11547</v>
      </c>
      <c r="AP36" s="519" t="s">
        <v>170</v>
      </c>
    </row>
    <row r="37" spans="1:42" ht="14.25" customHeight="1">
      <c r="A37" s="248" t="s">
        <v>208</v>
      </c>
      <c r="B37" s="249">
        <f>C37+D37</f>
        <v>21653</v>
      </c>
      <c r="C37" s="249">
        <f>+F37+AN37</f>
        <v>10109</v>
      </c>
      <c r="D37" s="249">
        <f>+G37+AO37</f>
        <v>11544</v>
      </c>
      <c r="E37" s="249">
        <f t="shared" si="0"/>
        <v>-22</v>
      </c>
      <c r="F37" s="249">
        <f t="shared" si="1"/>
        <v>-19</v>
      </c>
      <c r="G37" s="249">
        <f t="shared" si="2"/>
        <v>-3</v>
      </c>
      <c r="H37" s="249">
        <f>I37+J37</f>
        <v>7</v>
      </c>
      <c r="I37" s="339">
        <v>1</v>
      </c>
      <c r="J37" s="339">
        <v>6</v>
      </c>
      <c r="K37" s="249">
        <f>L37+M37</f>
        <v>22</v>
      </c>
      <c r="L37" s="339">
        <v>12</v>
      </c>
      <c r="M37" s="339">
        <v>10</v>
      </c>
      <c r="N37" s="249">
        <f t="shared" si="7"/>
        <v>-15</v>
      </c>
      <c r="O37" s="249">
        <f t="shared" si="8"/>
        <v>-11</v>
      </c>
      <c r="P37" s="249">
        <f t="shared" si="9"/>
        <v>-4</v>
      </c>
      <c r="Q37" s="249">
        <f>T37+U37</f>
        <v>19</v>
      </c>
      <c r="R37" s="249">
        <f>AF37+AH37</f>
        <v>6</v>
      </c>
      <c r="S37" s="249">
        <f>+AG37+AI37</f>
        <v>13</v>
      </c>
      <c r="T37" s="249">
        <f>+AF37+AG37</f>
        <v>7</v>
      </c>
      <c r="U37" s="249">
        <f>+AH37+AI37</f>
        <v>12</v>
      </c>
      <c r="V37" s="249">
        <f>+W37+X37</f>
        <v>26</v>
      </c>
      <c r="W37" s="249">
        <f t="shared" si="46"/>
        <v>14</v>
      </c>
      <c r="X37" s="249">
        <f t="shared" si="46"/>
        <v>12</v>
      </c>
      <c r="Y37" s="249">
        <f>+AJ37+AK37</f>
        <v>18</v>
      </c>
      <c r="Z37" s="249">
        <f>+AL37+AM37</f>
        <v>8</v>
      </c>
      <c r="AA37" s="249">
        <f t="shared" si="27"/>
        <v>-7</v>
      </c>
      <c r="AB37" s="249">
        <f t="shared" si="28"/>
        <v>-8</v>
      </c>
      <c r="AC37" s="249">
        <f>S37-X37</f>
        <v>1</v>
      </c>
      <c r="AD37" s="248" t="s">
        <v>210</v>
      </c>
      <c r="AF37" s="531">
        <v>2</v>
      </c>
      <c r="AG37" s="531">
        <v>5</v>
      </c>
      <c r="AH37" s="531">
        <v>4</v>
      </c>
      <c r="AI37" s="531">
        <v>8</v>
      </c>
      <c r="AJ37" s="531">
        <v>8</v>
      </c>
      <c r="AK37" s="531">
        <v>10</v>
      </c>
      <c r="AL37" s="531">
        <v>6</v>
      </c>
      <c r="AM37" s="531">
        <v>2</v>
      </c>
      <c r="AN37" s="529">
        <v>10128</v>
      </c>
      <c r="AO37" s="530">
        <v>11547</v>
      </c>
      <c r="AP37" s="226" t="s">
        <v>210</v>
      </c>
    </row>
    <row r="38" spans="1:42" s="227" customFormat="1" ht="14.25" customHeight="1">
      <c r="A38" s="254" t="s">
        <v>171</v>
      </c>
      <c r="B38" s="255">
        <f>C38+D38</f>
        <v>19726</v>
      </c>
      <c r="C38" s="255">
        <f>SUM(C39:C40)</f>
        <v>9418</v>
      </c>
      <c r="D38" s="255">
        <f>SUM(D39:D40)</f>
        <v>10308</v>
      </c>
      <c r="E38" s="255">
        <f t="shared" si="0"/>
        <v>-25</v>
      </c>
      <c r="F38" s="255">
        <f t="shared" si="1"/>
        <v>-7</v>
      </c>
      <c r="G38" s="255">
        <f t="shared" si="2"/>
        <v>-18</v>
      </c>
      <c r="H38" s="256">
        <f>I38+J38</f>
        <v>6</v>
      </c>
      <c r="I38" s="256">
        <f>SUM(I39:I40)</f>
        <v>4</v>
      </c>
      <c r="J38" s="256">
        <f>SUM(J39:J40)</f>
        <v>2</v>
      </c>
      <c r="K38" s="256">
        <f>L38+M38</f>
        <v>30</v>
      </c>
      <c r="L38" s="256">
        <f>SUM(L39:L40)</f>
        <v>13</v>
      </c>
      <c r="M38" s="256">
        <f>SUM(M39:M40)</f>
        <v>17</v>
      </c>
      <c r="N38" s="255">
        <f t="shared" si="7"/>
        <v>-24</v>
      </c>
      <c r="O38" s="255">
        <f t="shared" si="8"/>
        <v>-9</v>
      </c>
      <c r="P38" s="255">
        <f t="shared" si="9"/>
        <v>-15</v>
      </c>
      <c r="Q38" s="255">
        <f>T38+U38</f>
        <v>31</v>
      </c>
      <c r="R38" s="255">
        <f>AF38+AH38</f>
        <v>11</v>
      </c>
      <c r="S38" s="255">
        <f>+AG38+AI38</f>
        <v>20</v>
      </c>
      <c r="T38" s="255">
        <f>+AF38+AG38</f>
        <v>26</v>
      </c>
      <c r="U38" s="255">
        <f>+AH38+AI38</f>
        <v>5</v>
      </c>
      <c r="V38" s="255">
        <f>+W38+X38</f>
        <v>32</v>
      </c>
      <c r="W38" s="255">
        <f t="shared" si="46"/>
        <v>9</v>
      </c>
      <c r="X38" s="255">
        <f t="shared" si="46"/>
        <v>23</v>
      </c>
      <c r="Y38" s="255">
        <f>+AJ38+AK38</f>
        <v>17</v>
      </c>
      <c r="Z38" s="255">
        <f>+AL38+AM38</f>
        <v>15</v>
      </c>
      <c r="AA38" s="255">
        <f t="shared" si="27"/>
        <v>-1</v>
      </c>
      <c r="AB38" s="255">
        <f t="shared" si="28"/>
        <v>2</v>
      </c>
      <c r="AC38" s="255">
        <f>S38-X38</f>
        <v>-3</v>
      </c>
      <c r="AD38" s="254" t="s">
        <v>171</v>
      </c>
      <c r="AF38" s="518">
        <f aca="true" t="shared" si="48" ref="AF38:AM38">SUM(AF39:AF40)</f>
        <v>7</v>
      </c>
      <c r="AG38" s="518">
        <f t="shared" si="48"/>
        <v>19</v>
      </c>
      <c r="AH38" s="518">
        <f t="shared" si="48"/>
        <v>4</v>
      </c>
      <c r="AI38" s="518">
        <f t="shared" si="48"/>
        <v>1</v>
      </c>
      <c r="AJ38" s="518">
        <f t="shared" si="48"/>
        <v>5</v>
      </c>
      <c r="AK38" s="518">
        <f t="shared" si="48"/>
        <v>12</v>
      </c>
      <c r="AL38" s="518">
        <f t="shared" si="48"/>
        <v>4</v>
      </c>
      <c r="AM38" s="518">
        <f t="shared" si="48"/>
        <v>11</v>
      </c>
      <c r="AN38" s="529">
        <v>9425</v>
      </c>
      <c r="AO38" s="530">
        <v>10326</v>
      </c>
      <c r="AP38" s="519" t="s">
        <v>171</v>
      </c>
    </row>
    <row r="39" spans="1:42" ht="14.25" customHeight="1">
      <c r="A39" s="247" t="s">
        <v>172</v>
      </c>
      <c r="B39" s="245">
        <f>C39+D39</f>
        <v>16865</v>
      </c>
      <c r="C39" s="245">
        <f>+F39+AN39</f>
        <v>8049</v>
      </c>
      <c r="D39" s="245">
        <f>+G39+AO39</f>
        <v>8816</v>
      </c>
      <c r="E39" s="245">
        <f t="shared" si="0"/>
        <v>-26</v>
      </c>
      <c r="F39" s="245">
        <f t="shared" si="1"/>
        <v>-8</v>
      </c>
      <c r="G39" s="245">
        <f t="shared" si="2"/>
        <v>-18</v>
      </c>
      <c r="H39" s="245">
        <f>I39+J39</f>
        <v>5</v>
      </c>
      <c r="I39" s="251">
        <v>4</v>
      </c>
      <c r="J39" s="251">
        <v>1</v>
      </c>
      <c r="K39" s="245">
        <f>L39+M39</f>
        <v>28</v>
      </c>
      <c r="L39" s="251">
        <v>12</v>
      </c>
      <c r="M39" s="251">
        <v>16</v>
      </c>
      <c r="N39" s="245">
        <f t="shared" si="7"/>
        <v>-23</v>
      </c>
      <c r="O39" s="245">
        <f t="shared" si="8"/>
        <v>-8</v>
      </c>
      <c r="P39" s="245">
        <f t="shared" si="9"/>
        <v>-15</v>
      </c>
      <c r="Q39" s="245">
        <f>T39+U39</f>
        <v>23</v>
      </c>
      <c r="R39" s="245">
        <f>AF39+AH39</f>
        <v>7</v>
      </c>
      <c r="S39" s="245">
        <f>+AG39+AI39</f>
        <v>16</v>
      </c>
      <c r="T39" s="245">
        <f>+AF39+AG39</f>
        <v>19</v>
      </c>
      <c r="U39" s="245">
        <f>+AH39+AI39</f>
        <v>4</v>
      </c>
      <c r="V39" s="245">
        <f>+W39+X39</f>
        <v>26</v>
      </c>
      <c r="W39" s="245">
        <f t="shared" si="46"/>
        <v>7</v>
      </c>
      <c r="X39" s="245">
        <f t="shared" si="46"/>
        <v>19</v>
      </c>
      <c r="Y39" s="245">
        <f>+AJ39+AK39</f>
        <v>15</v>
      </c>
      <c r="Z39" s="245">
        <f>+AL39+AM39</f>
        <v>11</v>
      </c>
      <c r="AA39" s="245">
        <f t="shared" si="27"/>
        <v>-3</v>
      </c>
      <c r="AB39" s="245">
        <f t="shared" si="28"/>
        <v>0</v>
      </c>
      <c r="AC39" s="245">
        <f>S39-X39</f>
        <v>-3</v>
      </c>
      <c r="AD39" s="247" t="s">
        <v>172</v>
      </c>
      <c r="AF39" s="531">
        <v>4</v>
      </c>
      <c r="AG39" s="531">
        <v>15</v>
      </c>
      <c r="AH39" s="531">
        <v>3</v>
      </c>
      <c r="AI39" s="531">
        <v>1</v>
      </c>
      <c r="AJ39" s="531">
        <v>5</v>
      </c>
      <c r="AK39" s="531">
        <v>10</v>
      </c>
      <c r="AL39" s="531">
        <v>2</v>
      </c>
      <c r="AM39" s="531">
        <v>9</v>
      </c>
      <c r="AN39" s="529">
        <v>8057</v>
      </c>
      <c r="AO39" s="530">
        <v>8834</v>
      </c>
      <c r="AP39" s="226" t="s">
        <v>172</v>
      </c>
    </row>
    <row r="40" spans="1:42" ht="14.25" customHeight="1">
      <c r="A40" s="248" t="s">
        <v>227</v>
      </c>
      <c r="B40" s="249">
        <f>C40+D40</f>
        <v>2861</v>
      </c>
      <c r="C40" s="249">
        <f>+F40+AN40</f>
        <v>1369</v>
      </c>
      <c r="D40" s="249">
        <f>+G40+AO40</f>
        <v>1492</v>
      </c>
      <c r="E40" s="249">
        <f t="shared" si="0"/>
        <v>1</v>
      </c>
      <c r="F40" s="249">
        <f t="shared" si="1"/>
        <v>1</v>
      </c>
      <c r="G40" s="249">
        <f t="shared" si="2"/>
        <v>0</v>
      </c>
      <c r="H40" s="249">
        <f>I40+J40</f>
        <v>1</v>
      </c>
      <c r="I40" s="264">
        <v>0</v>
      </c>
      <c r="J40" s="264">
        <v>1</v>
      </c>
      <c r="K40" s="249">
        <f>L40+M40</f>
        <v>2</v>
      </c>
      <c r="L40" s="264">
        <v>1</v>
      </c>
      <c r="M40" s="264">
        <v>1</v>
      </c>
      <c r="N40" s="249">
        <f t="shared" si="7"/>
        <v>-1</v>
      </c>
      <c r="O40" s="249">
        <f t="shared" si="8"/>
        <v>-1</v>
      </c>
      <c r="P40" s="249">
        <f t="shared" si="9"/>
        <v>0</v>
      </c>
      <c r="Q40" s="249">
        <f>T40+U40</f>
        <v>8</v>
      </c>
      <c r="R40" s="249">
        <f>AF40+AH40</f>
        <v>4</v>
      </c>
      <c r="S40" s="249">
        <f>+AG40+AI40</f>
        <v>4</v>
      </c>
      <c r="T40" s="249">
        <f>+AF40+AG40</f>
        <v>7</v>
      </c>
      <c r="U40" s="249">
        <f>+AH40+AI40</f>
        <v>1</v>
      </c>
      <c r="V40" s="249">
        <f>+W40+X40</f>
        <v>6</v>
      </c>
      <c r="W40" s="249">
        <f t="shared" si="46"/>
        <v>2</v>
      </c>
      <c r="X40" s="249">
        <f t="shared" si="46"/>
        <v>4</v>
      </c>
      <c r="Y40" s="249">
        <f>+AJ40+AK40</f>
        <v>2</v>
      </c>
      <c r="Z40" s="249">
        <f>+AL40+AM40</f>
        <v>4</v>
      </c>
      <c r="AA40" s="249">
        <f t="shared" si="27"/>
        <v>2</v>
      </c>
      <c r="AB40" s="249">
        <f t="shared" si="28"/>
        <v>2</v>
      </c>
      <c r="AC40" s="249">
        <f>S40-X40</f>
        <v>0</v>
      </c>
      <c r="AD40" s="248" t="s">
        <v>173</v>
      </c>
      <c r="AF40" s="531">
        <v>3</v>
      </c>
      <c r="AG40" s="531">
        <v>4</v>
      </c>
      <c r="AH40" s="531">
        <v>1</v>
      </c>
      <c r="AI40" s="531">
        <v>0</v>
      </c>
      <c r="AJ40" s="531">
        <v>0</v>
      </c>
      <c r="AK40" s="531">
        <v>2</v>
      </c>
      <c r="AL40" s="531">
        <v>2</v>
      </c>
      <c r="AM40" s="531">
        <v>2</v>
      </c>
      <c r="AN40" s="529">
        <v>1368</v>
      </c>
      <c r="AO40" s="530">
        <v>1492</v>
      </c>
      <c r="AP40" s="226" t="s">
        <v>173</v>
      </c>
    </row>
    <row r="41" spans="17:26" ht="14.25" customHeight="1">
      <c r="Q41" s="467"/>
      <c r="R41" s="467"/>
      <c r="S41" s="467"/>
      <c r="T41" s="467"/>
      <c r="U41" s="467"/>
      <c r="V41" s="467"/>
      <c r="W41" s="467"/>
      <c r="X41" s="467"/>
      <c r="Y41" s="467"/>
      <c r="Z41" s="467"/>
    </row>
    <row r="42" spans="1:26" ht="14.25" customHeight="1">
      <c r="A42" s="227" t="s">
        <v>249</v>
      </c>
      <c r="B42" s="467"/>
      <c r="C42" s="467"/>
      <c r="D42" s="467"/>
      <c r="E42" s="467"/>
      <c r="F42" s="467"/>
      <c r="G42" s="467"/>
      <c r="H42" s="467"/>
      <c r="I42" s="340"/>
      <c r="J42" s="340"/>
      <c r="K42" s="467"/>
      <c r="L42" s="340"/>
      <c r="M42" s="340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</row>
    <row r="43" spans="2:26" ht="14.25" customHeight="1">
      <c r="B43" s="467"/>
      <c r="C43" s="467"/>
      <c r="D43" s="467"/>
      <c r="E43" s="467"/>
      <c r="F43" s="467"/>
      <c r="G43" s="467"/>
      <c r="H43" s="467"/>
      <c r="I43" s="340"/>
      <c r="J43" s="340"/>
      <c r="K43" s="467"/>
      <c r="L43" s="340"/>
      <c r="M43" s="340"/>
      <c r="N43" s="467"/>
      <c r="O43" s="467"/>
      <c r="P43" s="467"/>
      <c r="R43" s="467"/>
      <c r="S43" s="467"/>
      <c r="T43" s="467"/>
      <c r="U43" s="467"/>
      <c r="V43" s="467"/>
      <c r="W43" s="467"/>
      <c r="X43" s="467"/>
      <c r="Y43" s="467"/>
      <c r="Z43" s="467"/>
    </row>
    <row r="44" spans="2:26" ht="14.25" customHeight="1">
      <c r="B44" s="467"/>
      <c r="C44" s="467"/>
      <c r="D44" s="467"/>
      <c r="E44" s="467"/>
      <c r="F44" s="467"/>
      <c r="G44" s="467"/>
      <c r="H44" s="467"/>
      <c r="I44" s="340"/>
      <c r="J44" s="340"/>
      <c r="K44" s="467"/>
      <c r="L44" s="340"/>
      <c r="M44" s="340"/>
      <c r="N44" s="467"/>
      <c r="O44" s="467"/>
      <c r="P44" s="467"/>
      <c r="R44" s="467"/>
      <c r="S44" s="467"/>
      <c r="T44" s="467"/>
      <c r="U44" s="467"/>
      <c r="V44" s="467"/>
      <c r="W44" s="467"/>
      <c r="X44" s="467"/>
      <c r="Y44" s="467"/>
      <c r="Z44" s="467"/>
    </row>
    <row r="45" spans="2:41" ht="14.25" customHeight="1">
      <c r="B45" s="467"/>
      <c r="C45" s="467"/>
      <c r="D45" s="467"/>
      <c r="E45" s="467"/>
      <c r="F45" s="467"/>
      <c r="G45" s="467"/>
      <c r="H45" s="467"/>
      <c r="I45" s="340"/>
      <c r="J45" s="340"/>
      <c r="K45" s="467"/>
      <c r="L45" s="340"/>
      <c r="M45" s="340"/>
      <c r="N45" s="467"/>
      <c r="O45" s="467"/>
      <c r="P45" s="467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4"/>
      <c r="AF45" s="336"/>
      <c r="AG45" s="336"/>
      <c r="AH45" s="336"/>
      <c r="AI45" s="336"/>
      <c r="AJ45" s="336"/>
      <c r="AK45" s="336"/>
      <c r="AL45" s="336"/>
      <c r="AM45" s="336"/>
      <c r="AN45" s="242"/>
      <c r="AO45" s="242"/>
    </row>
    <row r="46" ht="13.5" customHeight="1">
      <c r="AD46" s="260"/>
    </row>
    <row r="47" spans="1:41" ht="13.5" customHeight="1">
      <c r="A47" s="260"/>
      <c r="I47" s="261"/>
      <c r="J47" s="261"/>
      <c r="L47" s="261"/>
      <c r="M47" s="261"/>
      <c r="AD47" s="260"/>
      <c r="AF47" s="253"/>
      <c r="AG47" s="253"/>
      <c r="AH47" s="253"/>
      <c r="AI47" s="253"/>
      <c r="AJ47" s="253"/>
      <c r="AK47" s="253"/>
      <c r="AL47" s="253"/>
      <c r="AM47" s="253"/>
      <c r="AN47" s="262"/>
      <c r="AO47" s="263"/>
    </row>
    <row r="48" spans="2:16" ht="13.5" customHeight="1">
      <c r="B48" s="467"/>
      <c r="C48" s="467"/>
      <c r="D48" s="467"/>
      <c r="E48" s="467"/>
      <c r="F48" s="467"/>
      <c r="G48" s="467"/>
      <c r="H48" s="467"/>
      <c r="I48" s="340"/>
      <c r="J48" s="340"/>
      <c r="K48" s="467"/>
      <c r="L48" s="340"/>
      <c r="M48" s="340"/>
      <c r="N48" s="467"/>
      <c r="O48" s="467"/>
      <c r="P48" s="46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">
    <mergeCell ref="AN3:AO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269" customWidth="1"/>
    <col min="2" max="10" width="7.625" style="269" customWidth="1"/>
    <col min="11" max="11" width="7.50390625" style="269" customWidth="1"/>
    <col min="12" max="12" width="8.25390625" style="269" customWidth="1"/>
    <col min="13" max="13" width="11.00390625" style="269" customWidth="1"/>
    <col min="14" max="16384" width="9.00390625" style="269" customWidth="1"/>
  </cols>
  <sheetData>
    <row r="1" spans="1:13" s="267" customFormat="1" ht="31.5" customHeight="1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267" customFormat="1" ht="31.5" customHeight="1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 t="s">
        <v>175</v>
      </c>
      <c r="M3" s="268"/>
    </row>
    <row r="4" spans="1:13" ht="18" customHeight="1">
      <c r="A4" s="270"/>
      <c r="B4" s="270"/>
      <c r="C4" s="271" t="s">
        <v>176</v>
      </c>
      <c r="D4" s="272" t="s">
        <v>177</v>
      </c>
      <c r="E4" s="272" t="s">
        <v>178</v>
      </c>
      <c r="F4" s="272" t="s">
        <v>179</v>
      </c>
      <c r="G4" s="271" t="s">
        <v>180</v>
      </c>
      <c r="H4" s="272" t="s">
        <v>181</v>
      </c>
      <c r="I4" s="272" t="s">
        <v>178</v>
      </c>
      <c r="J4" s="272" t="s">
        <v>179</v>
      </c>
      <c r="K4" s="270"/>
      <c r="L4" s="315" t="s">
        <v>182</v>
      </c>
      <c r="M4" s="273"/>
    </row>
    <row r="5" spans="1:13" ht="18" customHeight="1">
      <c r="A5" s="274" t="s">
        <v>183</v>
      </c>
      <c r="B5" s="275" t="s">
        <v>4</v>
      </c>
      <c r="C5" s="275" t="s">
        <v>184</v>
      </c>
      <c r="D5" s="275" t="s">
        <v>185</v>
      </c>
      <c r="E5" s="275" t="s">
        <v>186</v>
      </c>
      <c r="F5" s="275" t="s">
        <v>84</v>
      </c>
      <c r="G5" s="275" t="s">
        <v>187</v>
      </c>
      <c r="H5" s="275" t="s">
        <v>188</v>
      </c>
      <c r="I5" s="275" t="s">
        <v>189</v>
      </c>
      <c r="J5" s="275" t="s">
        <v>84</v>
      </c>
      <c r="K5" s="317" t="s">
        <v>190</v>
      </c>
      <c r="L5" s="316" t="s">
        <v>191</v>
      </c>
      <c r="M5" s="276" t="s">
        <v>192</v>
      </c>
    </row>
    <row r="6" spans="1:13" ht="18" customHeight="1">
      <c r="A6" s="277" t="s">
        <v>193</v>
      </c>
      <c r="B6" s="278">
        <f aca="true" t="shared" si="0" ref="B6:B31">L6+K6</f>
        <v>398410</v>
      </c>
      <c r="C6" s="278">
        <f aca="true" t="shared" si="1" ref="C6:J6">C7+C8</f>
        <v>269</v>
      </c>
      <c r="D6" s="278">
        <f t="shared" si="1"/>
        <v>336</v>
      </c>
      <c r="E6" s="278">
        <f t="shared" si="1"/>
        <v>414</v>
      </c>
      <c r="F6" s="278">
        <f t="shared" si="1"/>
        <v>1019</v>
      </c>
      <c r="G6" s="278">
        <f t="shared" si="1"/>
        <v>224</v>
      </c>
      <c r="H6" s="278">
        <f t="shared" si="1"/>
        <v>222</v>
      </c>
      <c r="I6" s="278">
        <f t="shared" si="1"/>
        <v>482</v>
      </c>
      <c r="J6" s="278">
        <f t="shared" si="1"/>
        <v>928</v>
      </c>
      <c r="K6" s="278">
        <f aca="true" t="shared" si="2" ref="K6:K31">F6-J6</f>
        <v>91</v>
      </c>
      <c r="L6" s="445">
        <v>398319</v>
      </c>
      <c r="M6" s="279" t="s">
        <v>193</v>
      </c>
    </row>
    <row r="7" spans="1:14" ht="18" customHeight="1" hidden="1">
      <c r="A7" s="280" t="s">
        <v>119</v>
      </c>
      <c r="B7" s="281">
        <f t="shared" si="0"/>
        <v>363195</v>
      </c>
      <c r="C7" s="281">
        <f aca="true" t="shared" si="3" ref="C7:J7">SUM(C9:C21)</f>
        <v>252</v>
      </c>
      <c r="D7" s="281">
        <f t="shared" si="3"/>
        <v>309</v>
      </c>
      <c r="E7" s="281">
        <f t="shared" si="3"/>
        <v>382</v>
      </c>
      <c r="F7" s="281">
        <f t="shared" si="3"/>
        <v>943</v>
      </c>
      <c r="G7" s="281">
        <f t="shared" si="3"/>
        <v>191</v>
      </c>
      <c r="H7" s="281">
        <f t="shared" si="3"/>
        <v>195</v>
      </c>
      <c r="I7" s="281">
        <f t="shared" si="3"/>
        <v>439</v>
      </c>
      <c r="J7" s="281">
        <f t="shared" si="3"/>
        <v>825</v>
      </c>
      <c r="K7" s="281">
        <f t="shared" si="2"/>
        <v>118</v>
      </c>
      <c r="L7" s="282">
        <v>363077</v>
      </c>
      <c r="M7" s="283" t="s">
        <v>119</v>
      </c>
      <c r="N7" s="338"/>
    </row>
    <row r="8" spans="1:14" ht="18" customHeight="1" hidden="1">
      <c r="A8" s="274" t="s">
        <v>194</v>
      </c>
      <c r="B8" s="284">
        <f t="shared" si="0"/>
        <v>35215</v>
      </c>
      <c r="C8" s="284">
        <f aca="true" t="shared" si="4" ref="C8:J8">C22+C24+C26+C30+C35+C37</f>
        <v>17</v>
      </c>
      <c r="D8" s="284">
        <f t="shared" si="4"/>
        <v>27</v>
      </c>
      <c r="E8" s="284">
        <f t="shared" si="4"/>
        <v>32</v>
      </c>
      <c r="F8" s="284">
        <f t="shared" si="4"/>
        <v>76</v>
      </c>
      <c r="G8" s="284">
        <f t="shared" si="4"/>
        <v>33</v>
      </c>
      <c r="H8" s="284">
        <f t="shared" si="4"/>
        <v>27</v>
      </c>
      <c r="I8" s="284">
        <f t="shared" si="4"/>
        <v>43</v>
      </c>
      <c r="J8" s="284">
        <f t="shared" si="4"/>
        <v>103</v>
      </c>
      <c r="K8" s="285">
        <f t="shared" si="2"/>
        <v>-27</v>
      </c>
      <c r="L8" s="285">
        <v>35242</v>
      </c>
      <c r="M8" s="286" t="s">
        <v>194</v>
      </c>
      <c r="N8" s="338"/>
    </row>
    <row r="9" spans="1:14" ht="18" customHeight="1">
      <c r="A9" s="280" t="s">
        <v>195</v>
      </c>
      <c r="B9" s="281">
        <f t="shared" si="0"/>
        <v>134741</v>
      </c>
      <c r="C9" s="287">
        <v>107</v>
      </c>
      <c r="D9" s="288">
        <v>159</v>
      </c>
      <c r="E9" s="287">
        <v>139</v>
      </c>
      <c r="F9" s="281">
        <f aca="true" t="shared" si="5" ref="F9:F14">SUM(C9:E9)</f>
        <v>405</v>
      </c>
      <c r="G9" s="287">
        <v>63</v>
      </c>
      <c r="H9" s="288">
        <v>102</v>
      </c>
      <c r="I9" s="287">
        <v>138</v>
      </c>
      <c r="J9" s="281">
        <f aca="true" t="shared" si="6" ref="J9:J14">SUM(G9:I9)</f>
        <v>303</v>
      </c>
      <c r="K9" s="281">
        <f t="shared" si="2"/>
        <v>102</v>
      </c>
      <c r="L9" s="282">
        <v>134639</v>
      </c>
      <c r="M9" s="283" t="s">
        <v>195</v>
      </c>
      <c r="N9" s="338"/>
    </row>
    <row r="10" spans="1:13" ht="18" customHeight="1">
      <c r="A10" s="280" t="s">
        <v>196</v>
      </c>
      <c r="B10" s="281">
        <f t="shared" si="0"/>
        <v>23166</v>
      </c>
      <c r="C10" s="287">
        <v>13</v>
      </c>
      <c r="D10" s="287">
        <v>24</v>
      </c>
      <c r="E10" s="287">
        <v>18</v>
      </c>
      <c r="F10" s="281">
        <f>SUM(C10:E10)</f>
        <v>55</v>
      </c>
      <c r="G10" s="289">
        <v>13</v>
      </c>
      <c r="H10" s="289">
        <v>21</v>
      </c>
      <c r="I10" s="289">
        <v>26</v>
      </c>
      <c r="J10" s="281">
        <f t="shared" si="6"/>
        <v>60</v>
      </c>
      <c r="K10" s="281">
        <f t="shared" si="2"/>
        <v>-5</v>
      </c>
      <c r="L10" s="282">
        <v>23171</v>
      </c>
      <c r="M10" s="283" t="s">
        <v>196</v>
      </c>
    </row>
    <row r="11" spans="1:13" ht="18" customHeight="1">
      <c r="A11" s="280" t="s">
        <v>230</v>
      </c>
      <c r="B11" s="281">
        <f t="shared" si="0"/>
        <v>32354</v>
      </c>
      <c r="C11" s="287">
        <v>23</v>
      </c>
      <c r="D11" s="287">
        <v>19</v>
      </c>
      <c r="E11" s="287">
        <v>40</v>
      </c>
      <c r="F11" s="281">
        <f>SUM(C11:E11)</f>
        <v>82</v>
      </c>
      <c r="G11" s="289">
        <v>12</v>
      </c>
      <c r="H11" s="289">
        <v>14</v>
      </c>
      <c r="I11" s="289">
        <v>29</v>
      </c>
      <c r="J11" s="281">
        <f t="shared" si="6"/>
        <v>55</v>
      </c>
      <c r="K11" s="281">
        <f t="shared" si="2"/>
        <v>27</v>
      </c>
      <c r="L11" s="282">
        <v>32327</v>
      </c>
      <c r="M11" s="283" t="s">
        <v>230</v>
      </c>
    </row>
    <row r="12" spans="1:13" ht="18" customHeight="1">
      <c r="A12" s="280" t="s">
        <v>197</v>
      </c>
      <c r="B12" s="281">
        <f t="shared" si="0"/>
        <v>28440</v>
      </c>
      <c r="C12" s="287">
        <v>18</v>
      </c>
      <c r="D12" s="287">
        <v>23</v>
      </c>
      <c r="E12" s="287">
        <v>25</v>
      </c>
      <c r="F12" s="281">
        <f t="shared" si="5"/>
        <v>66</v>
      </c>
      <c r="G12" s="289">
        <v>11</v>
      </c>
      <c r="H12" s="289">
        <v>16</v>
      </c>
      <c r="I12" s="289">
        <v>40</v>
      </c>
      <c r="J12" s="281">
        <f t="shared" si="6"/>
        <v>67</v>
      </c>
      <c r="K12" s="281">
        <f t="shared" si="2"/>
        <v>-1</v>
      </c>
      <c r="L12" s="282">
        <v>28441</v>
      </c>
      <c r="M12" s="283" t="s">
        <v>197</v>
      </c>
    </row>
    <row r="13" spans="1:14" ht="18" customHeight="1">
      <c r="A13" s="280" t="s">
        <v>198</v>
      </c>
      <c r="B13" s="281">
        <f t="shared" si="0"/>
        <v>11885</v>
      </c>
      <c r="C13" s="287">
        <v>7</v>
      </c>
      <c r="D13" s="287">
        <v>3</v>
      </c>
      <c r="E13" s="287">
        <v>17</v>
      </c>
      <c r="F13" s="281">
        <f t="shared" si="5"/>
        <v>27</v>
      </c>
      <c r="G13" s="289">
        <v>13</v>
      </c>
      <c r="H13" s="289">
        <v>3</v>
      </c>
      <c r="I13" s="289">
        <v>15</v>
      </c>
      <c r="J13" s="281">
        <f t="shared" si="6"/>
        <v>31</v>
      </c>
      <c r="K13" s="281">
        <f t="shared" si="2"/>
        <v>-4</v>
      </c>
      <c r="L13" s="282">
        <v>11889</v>
      </c>
      <c r="M13" s="283" t="s">
        <v>198</v>
      </c>
      <c r="N13" s="338"/>
    </row>
    <row r="14" spans="1:14" ht="18" customHeight="1">
      <c r="A14" s="280" t="s">
        <v>199</v>
      </c>
      <c r="B14" s="281">
        <f t="shared" si="0"/>
        <v>17169</v>
      </c>
      <c r="C14" s="287">
        <v>7</v>
      </c>
      <c r="D14" s="287">
        <v>7</v>
      </c>
      <c r="E14" s="287">
        <v>0</v>
      </c>
      <c r="F14" s="281">
        <f t="shared" si="5"/>
        <v>14</v>
      </c>
      <c r="G14" s="289">
        <v>13</v>
      </c>
      <c r="H14" s="289">
        <v>5</v>
      </c>
      <c r="I14" s="289">
        <v>21</v>
      </c>
      <c r="J14" s="281">
        <f t="shared" si="6"/>
        <v>39</v>
      </c>
      <c r="K14" s="281">
        <f t="shared" si="2"/>
        <v>-25</v>
      </c>
      <c r="L14" s="282">
        <v>17194</v>
      </c>
      <c r="M14" s="283" t="s">
        <v>199</v>
      </c>
      <c r="N14" s="338"/>
    </row>
    <row r="15" spans="1:14" ht="18" customHeight="1">
      <c r="A15" s="280" t="s">
        <v>200</v>
      </c>
      <c r="B15" s="281">
        <f aca="true" t="shared" si="7" ref="B15:B21">L15+K15</f>
        <v>12136</v>
      </c>
      <c r="C15" s="287">
        <v>4</v>
      </c>
      <c r="D15" s="287">
        <v>8</v>
      </c>
      <c r="E15" s="287">
        <v>11</v>
      </c>
      <c r="F15" s="281">
        <f aca="true" t="shared" si="8" ref="F15:F21">SUM(C15:E15)</f>
        <v>23</v>
      </c>
      <c r="G15" s="289">
        <v>9</v>
      </c>
      <c r="H15" s="289">
        <v>3</v>
      </c>
      <c r="I15" s="289">
        <v>18</v>
      </c>
      <c r="J15" s="281">
        <f aca="true" t="shared" si="9" ref="J15:J21">SUM(G15:I15)</f>
        <v>30</v>
      </c>
      <c r="K15" s="281">
        <f aca="true" t="shared" si="10" ref="K15:K21">F15-J15</f>
        <v>-7</v>
      </c>
      <c r="L15" s="282">
        <v>12143</v>
      </c>
      <c r="M15" s="283" t="s">
        <v>200</v>
      </c>
      <c r="N15" s="338"/>
    </row>
    <row r="16" spans="1:14" ht="18" customHeight="1">
      <c r="A16" s="280" t="s">
        <v>211</v>
      </c>
      <c r="B16" s="281">
        <f t="shared" si="7"/>
        <v>29035</v>
      </c>
      <c r="C16" s="287">
        <v>14</v>
      </c>
      <c r="D16" s="287">
        <v>20</v>
      </c>
      <c r="E16" s="287">
        <v>35</v>
      </c>
      <c r="F16" s="281">
        <f t="shared" si="8"/>
        <v>69</v>
      </c>
      <c r="G16" s="289">
        <v>9</v>
      </c>
      <c r="H16" s="289">
        <v>9</v>
      </c>
      <c r="I16" s="289">
        <v>36</v>
      </c>
      <c r="J16" s="281">
        <f t="shared" si="9"/>
        <v>54</v>
      </c>
      <c r="K16" s="281">
        <f t="shared" si="10"/>
        <v>15</v>
      </c>
      <c r="L16" s="282">
        <v>29020</v>
      </c>
      <c r="M16" s="283" t="s">
        <v>211</v>
      </c>
      <c r="N16" s="338"/>
    </row>
    <row r="17" spans="1:14" ht="18" customHeight="1">
      <c r="A17" s="280" t="s">
        <v>213</v>
      </c>
      <c r="B17" s="281">
        <f t="shared" si="7"/>
        <v>12465</v>
      </c>
      <c r="C17" s="287">
        <v>14</v>
      </c>
      <c r="D17" s="287">
        <v>6</v>
      </c>
      <c r="E17" s="287">
        <v>10</v>
      </c>
      <c r="F17" s="281">
        <f t="shared" si="8"/>
        <v>30</v>
      </c>
      <c r="G17" s="289">
        <v>10</v>
      </c>
      <c r="H17" s="289">
        <v>4</v>
      </c>
      <c r="I17" s="289">
        <v>15</v>
      </c>
      <c r="J17" s="281">
        <f t="shared" si="9"/>
        <v>29</v>
      </c>
      <c r="K17" s="281">
        <f t="shared" si="10"/>
        <v>1</v>
      </c>
      <c r="L17" s="282">
        <v>12464</v>
      </c>
      <c r="M17" s="283" t="s">
        <v>212</v>
      </c>
      <c r="N17" s="338"/>
    </row>
    <row r="18" spans="1:14" ht="18" customHeight="1">
      <c r="A18" s="280" t="s">
        <v>215</v>
      </c>
      <c r="B18" s="281">
        <f t="shared" si="7"/>
        <v>28803</v>
      </c>
      <c r="C18" s="287">
        <v>26</v>
      </c>
      <c r="D18" s="287">
        <v>16</v>
      </c>
      <c r="E18" s="287">
        <v>38</v>
      </c>
      <c r="F18" s="281">
        <f t="shared" si="8"/>
        <v>80</v>
      </c>
      <c r="G18" s="289">
        <v>22</v>
      </c>
      <c r="H18" s="289">
        <v>10</v>
      </c>
      <c r="I18" s="289">
        <v>41</v>
      </c>
      <c r="J18" s="281">
        <f t="shared" si="9"/>
        <v>73</v>
      </c>
      <c r="K18" s="281">
        <f t="shared" si="10"/>
        <v>7</v>
      </c>
      <c r="L18" s="282">
        <v>28796</v>
      </c>
      <c r="M18" s="283" t="s">
        <v>214</v>
      </c>
      <c r="N18" s="338"/>
    </row>
    <row r="19" spans="1:13" ht="18" customHeight="1">
      <c r="A19" s="280" t="s">
        <v>216</v>
      </c>
      <c r="B19" s="281">
        <f t="shared" si="7"/>
        <v>13412</v>
      </c>
      <c r="C19" s="287">
        <v>10</v>
      </c>
      <c r="D19" s="287">
        <v>3</v>
      </c>
      <c r="E19" s="287">
        <v>33</v>
      </c>
      <c r="F19" s="281">
        <f t="shared" si="8"/>
        <v>46</v>
      </c>
      <c r="G19" s="289">
        <v>6</v>
      </c>
      <c r="H19" s="289">
        <v>2</v>
      </c>
      <c r="I19" s="289">
        <v>38</v>
      </c>
      <c r="J19" s="281">
        <f t="shared" si="9"/>
        <v>46</v>
      </c>
      <c r="K19" s="281">
        <f t="shared" si="10"/>
        <v>0</v>
      </c>
      <c r="L19" s="282">
        <v>13412</v>
      </c>
      <c r="M19" s="283" t="s">
        <v>216</v>
      </c>
    </row>
    <row r="20" spans="1:13" ht="18" customHeight="1">
      <c r="A20" s="280" t="s">
        <v>228</v>
      </c>
      <c r="B20" s="281">
        <f>L20+K20</f>
        <v>9320</v>
      </c>
      <c r="C20" s="287">
        <v>3</v>
      </c>
      <c r="D20" s="287">
        <v>10</v>
      </c>
      <c r="E20" s="287">
        <v>6</v>
      </c>
      <c r="F20" s="281">
        <f>SUM(C20:E20)</f>
        <v>19</v>
      </c>
      <c r="G20" s="289">
        <v>4</v>
      </c>
      <c r="H20" s="289">
        <v>2</v>
      </c>
      <c r="I20" s="289">
        <v>5</v>
      </c>
      <c r="J20" s="281">
        <f>SUM(G20:I20)</f>
        <v>11</v>
      </c>
      <c r="K20" s="281">
        <f>F20-J20</f>
        <v>8</v>
      </c>
      <c r="L20" s="282">
        <v>9312</v>
      </c>
      <c r="M20" s="283" t="s">
        <v>228</v>
      </c>
    </row>
    <row r="21" spans="1:13" ht="18" customHeight="1">
      <c r="A21" s="274" t="s">
        <v>221</v>
      </c>
      <c r="B21" s="281">
        <f t="shared" si="7"/>
        <v>10269</v>
      </c>
      <c r="C21" s="287">
        <v>6</v>
      </c>
      <c r="D21" s="287">
        <v>11</v>
      </c>
      <c r="E21" s="287">
        <v>10</v>
      </c>
      <c r="F21" s="281">
        <f t="shared" si="8"/>
        <v>27</v>
      </c>
      <c r="G21" s="289">
        <v>6</v>
      </c>
      <c r="H21" s="289">
        <v>4</v>
      </c>
      <c r="I21" s="289">
        <v>17</v>
      </c>
      <c r="J21" s="281">
        <f t="shared" si="9"/>
        <v>27</v>
      </c>
      <c r="K21" s="281">
        <f t="shared" si="10"/>
        <v>0</v>
      </c>
      <c r="L21" s="285">
        <v>10269</v>
      </c>
      <c r="M21" s="286" t="s">
        <v>221</v>
      </c>
    </row>
    <row r="22" spans="1:13" ht="18" customHeight="1">
      <c r="A22" s="292" t="s">
        <v>121</v>
      </c>
      <c r="B22" s="343">
        <f t="shared" si="0"/>
        <v>2485</v>
      </c>
      <c r="C22" s="351">
        <f aca="true" t="shared" si="11" ref="C22:J22">C23</f>
        <v>1</v>
      </c>
      <c r="D22" s="351">
        <f t="shared" si="11"/>
        <v>6</v>
      </c>
      <c r="E22" s="351">
        <f t="shared" si="11"/>
        <v>5</v>
      </c>
      <c r="F22" s="344">
        <f t="shared" si="11"/>
        <v>12</v>
      </c>
      <c r="G22" s="351">
        <f t="shared" si="11"/>
        <v>1</v>
      </c>
      <c r="H22" s="351">
        <f t="shared" si="11"/>
        <v>1</v>
      </c>
      <c r="I22" s="351">
        <f t="shared" si="11"/>
        <v>9</v>
      </c>
      <c r="J22" s="343">
        <f t="shared" si="11"/>
        <v>11</v>
      </c>
      <c r="K22" s="311">
        <f t="shared" si="2"/>
        <v>1</v>
      </c>
      <c r="L22" s="295">
        <v>2484</v>
      </c>
      <c r="M22" s="296" t="s">
        <v>121</v>
      </c>
    </row>
    <row r="23" spans="1:13" ht="18" customHeight="1">
      <c r="A23" s="297" t="s">
        <v>201</v>
      </c>
      <c r="B23" s="298">
        <f t="shared" si="0"/>
        <v>2485</v>
      </c>
      <c r="C23" s="447">
        <v>1</v>
      </c>
      <c r="D23" s="447">
        <v>6</v>
      </c>
      <c r="E23" s="447">
        <v>5</v>
      </c>
      <c r="F23" s="448">
        <f>SUM(C23:E23)</f>
        <v>12</v>
      </c>
      <c r="G23" s="449">
        <v>1</v>
      </c>
      <c r="H23" s="449">
        <v>1</v>
      </c>
      <c r="I23" s="450">
        <v>9</v>
      </c>
      <c r="J23" s="298">
        <f>SUM(G23:I23)</f>
        <v>11</v>
      </c>
      <c r="K23" s="298">
        <f t="shared" si="2"/>
        <v>1</v>
      </c>
      <c r="L23" s="299">
        <v>2484</v>
      </c>
      <c r="M23" s="300" t="s">
        <v>201</v>
      </c>
    </row>
    <row r="24" spans="1:13" ht="18" customHeight="1">
      <c r="A24" s="292" t="s">
        <v>161</v>
      </c>
      <c r="B24" s="293">
        <f t="shared" si="0"/>
        <v>1031</v>
      </c>
      <c r="C24" s="294">
        <f aca="true" t="shared" si="12" ref="C24:J24">SUM(C25:C25)</f>
        <v>0</v>
      </c>
      <c r="D24" s="294">
        <f t="shared" si="12"/>
        <v>0</v>
      </c>
      <c r="E24" s="294">
        <f t="shared" si="12"/>
        <v>0</v>
      </c>
      <c r="F24" s="446">
        <f t="shared" si="12"/>
        <v>0</v>
      </c>
      <c r="G24" s="294">
        <f t="shared" si="12"/>
        <v>0</v>
      </c>
      <c r="H24" s="294">
        <f t="shared" si="12"/>
        <v>0</v>
      </c>
      <c r="I24" s="294">
        <f t="shared" si="12"/>
        <v>0</v>
      </c>
      <c r="J24" s="293">
        <f t="shared" si="12"/>
        <v>0</v>
      </c>
      <c r="K24" s="293">
        <f t="shared" si="2"/>
        <v>0</v>
      </c>
      <c r="L24" s="295">
        <v>1031</v>
      </c>
      <c r="M24" s="296" t="s">
        <v>161</v>
      </c>
    </row>
    <row r="25" spans="1:13" ht="18" customHeight="1">
      <c r="A25" s="274" t="s">
        <v>162</v>
      </c>
      <c r="B25" s="284">
        <f t="shared" si="0"/>
        <v>1031</v>
      </c>
      <c r="C25" s="290">
        <v>0</v>
      </c>
      <c r="D25" s="290">
        <v>0</v>
      </c>
      <c r="E25" s="290">
        <v>0</v>
      </c>
      <c r="F25" s="284">
        <f>SUM(C25:E25)</f>
        <v>0</v>
      </c>
      <c r="G25" s="291">
        <v>0</v>
      </c>
      <c r="H25" s="291">
        <v>0</v>
      </c>
      <c r="I25" s="291">
        <v>0</v>
      </c>
      <c r="J25" s="284">
        <f>SUM(G25:I25)</f>
        <v>0</v>
      </c>
      <c r="K25" s="284">
        <f t="shared" si="2"/>
        <v>0</v>
      </c>
      <c r="L25" s="285">
        <v>1031</v>
      </c>
      <c r="M25" s="286" t="s">
        <v>162</v>
      </c>
    </row>
    <row r="26" spans="1:13" ht="18" customHeight="1">
      <c r="A26" s="292" t="s">
        <v>142</v>
      </c>
      <c r="B26" s="293">
        <f t="shared" si="0"/>
        <v>10760</v>
      </c>
      <c r="C26" s="294">
        <f aca="true" t="shared" si="13" ref="C26:J26">SUM(C27:C29)</f>
        <v>2</v>
      </c>
      <c r="D26" s="294">
        <f t="shared" si="13"/>
        <v>14</v>
      </c>
      <c r="E26" s="294">
        <f t="shared" si="13"/>
        <v>10</v>
      </c>
      <c r="F26" s="294">
        <f t="shared" si="13"/>
        <v>26</v>
      </c>
      <c r="G26" s="294">
        <f t="shared" si="13"/>
        <v>10</v>
      </c>
      <c r="H26" s="294">
        <f t="shared" si="13"/>
        <v>19</v>
      </c>
      <c r="I26" s="294">
        <f t="shared" si="13"/>
        <v>15</v>
      </c>
      <c r="J26" s="293">
        <f t="shared" si="13"/>
        <v>44</v>
      </c>
      <c r="K26" s="293">
        <f t="shared" si="2"/>
        <v>-18</v>
      </c>
      <c r="L26" s="295">
        <v>10778</v>
      </c>
      <c r="M26" s="296" t="s">
        <v>142</v>
      </c>
    </row>
    <row r="27" spans="1:13" ht="18" customHeight="1">
      <c r="A27" s="280" t="s">
        <v>202</v>
      </c>
      <c r="B27" s="281">
        <f>L27+K27</f>
        <v>1374</v>
      </c>
      <c r="C27" s="287">
        <v>1</v>
      </c>
      <c r="D27" s="287">
        <v>4</v>
      </c>
      <c r="E27" s="287">
        <v>0</v>
      </c>
      <c r="F27" s="281">
        <f>SUM(C27:E27)</f>
        <v>5</v>
      </c>
      <c r="G27" s="289">
        <v>3</v>
      </c>
      <c r="H27" s="289">
        <v>5</v>
      </c>
      <c r="I27" s="289">
        <v>2</v>
      </c>
      <c r="J27" s="281">
        <f>SUM(G27:I27)</f>
        <v>10</v>
      </c>
      <c r="K27" s="281">
        <f>F27-J27</f>
        <v>-5</v>
      </c>
      <c r="L27" s="282">
        <v>1379</v>
      </c>
      <c r="M27" s="283" t="s">
        <v>202</v>
      </c>
    </row>
    <row r="28" spans="1:13" ht="18" customHeight="1">
      <c r="A28" s="280" t="s">
        <v>235</v>
      </c>
      <c r="B28" s="281">
        <f t="shared" si="0"/>
        <v>6444</v>
      </c>
      <c r="C28" s="287">
        <v>1</v>
      </c>
      <c r="D28" s="287">
        <v>3</v>
      </c>
      <c r="E28" s="287">
        <v>8</v>
      </c>
      <c r="F28" s="281">
        <f>SUM(C28:E28)</f>
        <v>12</v>
      </c>
      <c r="G28" s="289">
        <v>6</v>
      </c>
      <c r="H28" s="289">
        <v>1</v>
      </c>
      <c r="I28" s="289">
        <v>12</v>
      </c>
      <c r="J28" s="281">
        <f>SUM(G28:I28)</f>
        <v>19</v>
      </c>
      <c r="K28" s="281">
        <f t="shared" si="2"/>
        <v>-7</v>
      </c>
      <c r="L28" s="282">
        <v>6451</v>
      </c>
      <c r="M28" s="283" t="s">
        <v>235</v>
      </c>
    </row>
    <row r="29" spans="1:13" ht="18" customHeight="1">
      <c r="A29" s="280" t="s">
        <v>236</v>
      </c>
      <c r="B29" s="281">
        <f t="shared" si="0"/>
        <v>2942</v>
      </c>
      <c r="C29" s="287">
        <v>0</v>
      </c>
      <c r="D29" s="287">
        <v>7</v>
      </c>
      <c r="E29" s="287">
        <v>2</v>
      </c>
      <c r="F29" s="281">
        <f>SUM(C29:E29)</f>
        <v>9</v>
      </c>
      <c r="G29" s="289">
        <v>1</v>
      </c>
      <c r="H29" s="289">
        <v>13</v>
      </c>
      <c r="I29" s="289">
        <v>1</v>
      </c>
      <c r="J29" s="281">
        <f>SUM(G29:I29)</f>
        <v>15</v>
      </c>
      <c r="K29" s="281">
        <f t="shared" si="2"/>
        <v>-6</v>
      </c>
      <c r="L29" s="282">
        <v>2948</v>
      </c>
      <c r="M29" s="283" t="s">
        <v>236</v>
      </c>
    </row>
    <row r="30" spans="1:13" ht="18" customHeight="1">
      <c r="A30" s="362" t="s">
        <v>165</v>
      </c>
      <c r="B30" s="363">
        <f t="shared" si="0"/>
        <v>8675</v>
      </c>
      <c r="C30" s="344">
        <f aca="true" t="shared" si="14" ref="C30:J30">SUM(C31:C34)</f>
        <v>11</v>
      </c>
      <c r="D30" s="344">
        <f t="shared" si="14"/>
        <v>4</v>
      </c>
      <c r="E30" s="344">
        <f t="shared" si="14"/>
        <v>8</v>
      </c>
      <c r="F30" s="344">
        <f t="shared" si="14"/>
        <v>23</v>
      </c>
      <c r="G30" s="344">
        <f t="shared" si="14"/>
        <v>14</v>
      </c>
      <c r="H30" s="344">
        <f t="shared" si="14"/>
        <v>2</v>
      </c>
      <c r="I30" s="344">
        <f t="shared" si="14"/>
        <v>6</v>
      </c>
      <c r="J30" s="343">
        <f t="shared" si="14"/>
        <v>22</v>
      </c>
      <c r="K30" s="343">
        <f t="shared" si="2"/>
        <v>1</v>
      </c>
      <c r="L30" s="364">
        <v>8674</v>
      </c>
      <c r="M30" s="365" t="s">
        <v>165</v>
      </c>
    </row>
    <row r="31" spans="1:13" ht="18" customHeight="1">
      <c r="A31" s="301" t="s">
        <v>166</v>
      </c>
      <c r="B31" s="302">
        <f t="shared" si="0"/>
        <v>3882</v>
      </c>
      <c r="C31" s="287">
        <v>5</v>
      </c>
      <c r="D31" s="287">
        <v>1</v>
      </c>
      <c r="E31" s="287">
        <v>3</v>
      </c>
      <c r="F31" s="281">
        <f>SUM(C31:E31)</f>
        <v>9</v>
      </c>
      <c r="G31" s="287">
        <v>3</v>
      </c>
      <c r="H31" s="287">
        <v>0</v>
      </c>
      <c r="I31" s="287">
        <v>3</v>
      </c>
      <c r="J31" s="281">
        <f>SUM(G31:I31)</f>
        <v>6</v>
      </c>
      <c r="K31" s="281">
        <f t="shared" si="2"/>
        <v>3</v>
      </c>
      <c r="L31" s="303">
        <v>3879</v>
      </c>
      <c r="M31" s="304" t="s">
        <v>166</v>
      </c>
    </row>
    <row r="32" spans="1:13" ht="18" customHeight="1">
      <c r="A32" s="280" t="s">
        <v>167</v>
      </c>
      <c r="B32" s="281">
        <f>L32+K32</f>
        <v>2332</v>
      </c>
      <c r="C32" s="287">
        <v>3</v>
      </c>
      <c r="D32" s="287">
        <v>2</v>
      </c>
      <c r="E32" s="287">
        <v>4</v>
      </c>
      <c r="F32" s="281">
        <f>SUM(C32:E32)</f>
        <v>9</v>
      </c>
      <c r="G32" s="289">
        <v>6</v>
      </c>
      <c r="H32" s="289">
        <v>0</v>
      </c>
      <c r="I32" s="289">
        <v>3</v>
      </c>
      <c r="J32" s="281">
        <f>SUM(G32:I32)</f>
        <v>9</v>
      </c>
      <c r="K32" s="281">
        <f aca="true" t="shared" si="15" ref="K32:K39">F32-J32</f>
        <v>0</v>
      </c>
      <c r="L32" s="282">
        <v>2332</v>
      </c>
      <c r="M32" s="283" t="s">
        <v>167</v>
      </c>
    </row>
    <row r="33" spans="1:13" ht="18" customHeight="1">
      <c r="A33" s="280" t="s">
        <v>203</v>
      </c>
      <c r="B33" s="281">
        <f>L33+K33</f>
        <v>1626</v>
      </c>
      <c r="C33" s="287">
        <v>2</v>
      </c>
      <c r="D33" s="287">
        <v>0</v>
      </c>
      <c r="E33" s="287">
        <v>1</v>
      </c>
      <c r="F33" s="281">
        <f>SUM(C33:E33)</f>
        <v>3</v>
      </c>
      <c r="G33" s="289">
        <v>2</v>
      </c>
      <c r="H33" s="289">
        <v>0</v>
      </c>
      <c r="I33" s="289">
        <v>0</v>
      </c>
      <c r="J33" s="281">
        <f>SUM(G33:I33)</f>
        <v>2</v>
      </c>
      <c r="K33" s="281">
        <f t="shared" si="15"/>
        <v>1</v>
      </c>
      <c r="L33" s="282">
        <v>1625</v>
      </c>
      <c r="M33" s="283" t="s">
        <v>203</v>
      </c>
    </row>
    <row r="34" spans="1:13" ht="18" customHeight="1">
      <c r="A34" s="286" t="s">
        <v>204</v>
      </c>
      <c r="B34" s="284">
        <f>L34+K34</f>
        <v>835</v>
      </c>
      <c r="C34" s="290">
        <v>1</v>
      </c>
      <c r="D34" s="290">
        <v>1</v>
      </c>
      <c r="E34" s="290">
        <v>0</v>
      </c>
      <c r="F34" s="284">
        <f>SUM(C34:E34)</f>
        <v>2</v>
      </c>
      <c r="G34" s="291">
        <v>3</v>
      </c>
      <c r="H34" s="291">
        <v>2</v>
      </c>
      <c r="I34" s="291">
        <v>0</v>
      </c>
      <c r="J34" s="284">
        <f>SUM(G34:I34)</f>
        <v>5</v>
      </c>
      <c r="K34" s="284">
        <f t="shared" si="15"/>
        <v>-3</v>
      </c>
      <c r="L34" s="285">
        <v>838</v>
      </c>
      <c r="M34" s="286" t="s">
        <v>204</v>
      </c>
    </row>
    <row r="35" spans="1:13" ht="18" customHeight="1">
      <c r="A35" s="342" t="s">
        <v>150</v>
      </c>
      <c r="B35" s="343">
        <f>L35+K35</f>
        <v>6347</v>
      </c>
      <c r="C35" s="344">
        <f aca="true" t="shared" si="16" ref="C35:J35">SUM(C36:C36)</f>
        <v>1</v>
      </c>
      <c r="D35" s="344">
        <f t="shared" si="16"/>
        <v>1</v>
      </c>
      <c r="E35" s="344">
        <f t="shared" si="16"/>
        <v>4</v>
      </c>
      <c r="F35" s="344">
        <f t="shared" si="16"/>
        <v>6</v>
      </c>
      <c r="G35" s="344">
        <f t="shared" si="16"/>
        <v>4</v>
      </c>
      <c r="H35" s="344">
        <f t="shared" si="16"/>
        <v>1</v>
      </c>
      <c r="I35" s="344">
        <f t="shared" si="16"/>
        <v>7</v>
      </c>
      <c r="J35" s="343">
        <f t="shared" si="16"/>
        <v>12</v>
      </c>
      <c r="K35" s="343">
        <f t="shared" si="15"/>
        <v>-6</v>
      </c>
      <c r="L35" s="311">
        <v>6353</v>
      </c>
      <c r="M35" s="345" t="s">
        <v>150</v>
      </c>
    </row>
    <row r="36" spans="1:13" ht="18" customHeight="1">
      <c r="A36" s="309" t="s">
        <v>209</v>
      </c>
      <c r="B36" s="284">
        <f>K36+L36</f>
        <v>6347</v>
      </c>
      <c r="C36" s="333">
        <v>1</v>
      </c>
      <c r="D36" s="333">
        <v>1</v>
      </c>
      <c r="E36" s="333">
        <v>4</v>
      </c>
      <c r="F36" s="284">
        <f>SUM(C36:E36)</f>
        <v>6</v>
      </c>
      <c r="G36" s="333">
        <v>4</v>
      </c>
      <c r="H36" s="333">
        <v>1</v>
      </c>
      <c r="I36" s="333">
        <v>7</v>
      </c>
      <c r="J36" s="284">
        <f>SUM(G36:I36)</f>
        <v>12</v>
      </c>
      <c r="K36" s="284">
        <f t="shared" si="15"/>
        <v>-6</v>
      </c>
      <c r="L36" s="285">
        <v>6353</v>
      </c>
      <c r="M36" s="310" t="s">
        <v>209</v>
      </c>
    </row>
    <row r="37" spans="1:13" ht="18" customHeight="1">
      <c r="A37" s="305" t="s">
        <v>153</v>
      </c>
      <c r="B37" s="293">
        <f>L37+K37</f>
        <v>5917</v>
      </c>
      <c r="C37" s="294">
        <f aca="true" t="shared" si="17" ref="C37:I37">SUM(C38:C39)</f>
        <v>2</v>
      </c>
      <c r="D37" s="294">
        <f t="shared" si="17"/>
        <v>2</v>
      </c>
      <c r="E37" s="294">
        <f t="shared" si="17"/>
        <v>5</v>
      </c>
      <c r="F37" s="293">
        <f t="shared" si="17"/>
        <v>9</v>
      </c>
      <c r="G37" s="294">
        <f t="shared" si="17"/>
        <v>4</v>
      </c>
      <c r="H37" s="294">
        <f t="shared" si="17"/>
        <v>4</v>
      </c>
      <c r="I37" s="294">
        <f t="shared" si="17"/>
        <v>6</v>
      </c>
      <c r="J37" s="311">
        <f>SUM(G37:I37)</f>
        <v>14</v>
      </c>
      <c r="K37" s="293">
        <f t="shared" si="15"/>
        <v>-5</v>
      </c>
      <c r="L37" s="295">
        <v>5922</v>
      </c>
      <c r="M37" s="306" t="s">
        <v>153</v>
      </c>
    </row>
    <row r="38" spans="1:13" ht="18" customHeight="1">
      <c r="A38" s="307" t="s">
        <v>205</v>
      </c>
      <c r="B38" s="281">
        <f>L38+K38</f>
        <v>5063</v>
      </c>
      <c r="C38" s="287">
        <v>1</v>
      </c>
      <c r="D38" s="287">
        <v>1</v>
      </c>
      <c r="E38" s="287">
        <v>5</v>
      </c>
      <c r="F38" s="281">
        <f>SUM(C38:E38)</f>
        <v>7</v>
      </c>
      <c r="G38" s="287">
        <v>3</v>
      </c>
      <c r="H38" s="287">
        <v>3</v>
      </c>
      <c r="I38" s="287">
        <v>6</v>
      </c>
      <c r="J38" s="281">
        <f>SUM(G38:I38)</f>
        <v>12</v>
      </c>
      <c r="K38" s="281">
        <f t="shared" si="15"/>
        <v>-5</v>
      </c>
      <c r="L38" s="282">
        <v>5068</v>
      </c>
      <c r="M38" s="308" t="s">
        <v>205</v>
      </c>
    </row>
    <row r="39" spans="1:13" ht="18" customHeight="1">
      <c r="A39" s="309" t="s">
        <v>173</v>
      </c>
      <c r="B39" s="284">
        <f>L39+K39</f>
        <v>854</v>
      </c>
      <c r="C39" s="290">
        <v>1</v>
      </c>
      <c r="D39" s="290">
        <v>1</v>
      </c>
      <c r="E39" s="290">
        <v>0</v>
      </c>
      <c r="F39" s="284">
        <f>SUM(C39:E39)</f>
        <v>2</v>
      </c>
      <c r="G39" s="291">
        <v>1</v>
      </c>
      <c r="H39" s="291">
        <v>1</v>
      </c>
      <c r="I39" s="291">
        <v>0</v>
      </c>
      <c r="J39" s="284">
        <f>SUM(G39:I39)</f>
        <v>2</v>
      </c>
      <c r="K39" s="284">
        <f t="shared" si="15"/>
        <v>0</v>
      </c>
      <c r="L39" s="285">
        <v>854</v>
      </c>
      <c r="M39" s="310" t="s">
        <v>173</v>
      </c>
    </row>
    <row r="40" ht="18" customHeight="1"/>
    <row r="41" spans="1:25" ht="18" customHeight="1">
      <c r="A41" s="366" t="s">
        <v>250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226"/>
      <c r="R41" s="226"/>
      <c r="S41" s="226"/>
      <c r="T41" s="226"/>
      <c r="U41" s="226"/>
      <c r="V41" s="226"/>
      <c r="W41" s="226"/>
      <c r="X41" s="226"/>
      <c r="Y41" s="226"/>
    </row>
    <row r="42" spans="1:25" ht="18" customHeight="1">
      <c r="A42" s="367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</row>
    <row r="43" spans="1:25" ht="18" customHeight="1">
      <c r="A43" s="367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</row>
    <row r="44" spans="1:25" ht="18" customHeight="1">
      <c r="A44" s="367"/>
      <c r="R44" s="226"/>
      <c r="S44" s="226"/>
      <c r="T44" s="226"/>
      <c r="U44" s="226"/>
      <c r="V44" s="226"/>
      <c r="W44" s="226"/>
      <c r="X44" s="226"/>
      <c r="Y44" s="226"/>
    </row>
    <row r="45" spans="1:25" ht="12">
      <c r="A45" s="227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</row>
    <row r="46" spans="1:25" ht="12">
      <c r="A46" s="227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335"/>
      <c r="S46" s="335"/>
      <c r="T46" s="335"/>
      <c r="U46" s="335"/>
      <c r="V46" s="335"/>
      <c r="W46" s="335"/>
      <c r="X46" s="335"/>
      <c r="Y46" s="335"/>
    </row>
    <row r="48" spans="1:14" ht="12">
      <c r="A48" s="227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</row>
    <row r="52" ht="12">
      <c r="E52" s="31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5" r:id="rId1"/>
  <headerFooter alignWithMargins="0">
    <oddFooter>&amp;C-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J56" sqref="J56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1" customWidth="1"/>
    <col min="5" max="14" width="6.125" style="0" customWidth="1"/>
    <col min="15" max="15" width="6.625" style="163" customWidth="1"/>
    <col min="16" max="16" width="9.00390625" style="163" customWidth="1"/>
    <col min="17" max="17" width="8.375" style="163" customWidth="1"/>
    <col min="18" max="25" width="9.00390625" style="163" customWidth="1"/>
  </cols>
  <sheetData>
    <row r="1" spans="2:25" s="141" customFormat="1" ht="24.75" customHeight="1">
      <c r="B1" s="160" t="s">
        <v>79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2:15" ht="14.25">
      <c r="B2" s="162" t="s">
        <v>80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</row>
    <row r="3" spans="2:14" ht="15" customHeight="1">
      <c r="B3" s="163" t="s">
        <v>81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 t="s">
        <v>82</v>
      </c>
    </row>
    <row r="4" spans="2:16" ht="15" customHeight="1">
      <c r="B4" s="165" t="s">
        <v>83</v>
      </c>
      <c r="C4" s="166" t="s">
        <v>253</v>
      </c>
      <c r="D4" s="167" t="s">
        <v>254</v>
      </c>
      <c r="E4" s="167" t="s">
        <v>255</v>
      </c>
      <c r="F4" s="167" t="s">
        <v>256</v>
      </c>
      <c r="G4" s="167" t="s">
        <v>257</v>
      </c>
      <c r="H4" s="167" t="s">
        <v>258</v>
      </c>
      <c r="I4" s="167" t="s">
        <v>259</v>
      </c>
      <c r="J4" s="167" t="s">
        <v>260</v>
      </c>
      <c r="K4" s="167" t="s">
        <v>261</v>
      </c>
      <c r="L4" s="167" t="s">
        <v>262</v>
      </c>
      <c r="M4" s="167" t="s">
        <v>263</v>
      </c>
      <c r="N4" s="167" t="s">
        <v>264</v>
      </c>
      <c r="O4" s="168" t="s">
        <v>84</v>
      </c>
      <c r="P4" s="169"/>
    </row>
    <row r="5" spans="2:16" ht="15" customHeight="1">
      <c r="B5" s="170" t="s">
        <v>231</v>
      </c>
      <c r="C5" s="171">
        <v>642</v>
      </c>
      <c r="D5" s="172">
        <v>683</v>
      </c>
      <c r="E5" s="173">
        <v>668</v>
      </c>
      <c r="F5" s="173">
        <v>651</v>
      </c>
      <c r="G5" s="173">
        <v>580</v>
      </c>
      <c r="H5" s="174">
        <v>671</v>
      </c>
      <c r="I5" s="174">
        <v>568</v>
      </c>
      <c r="J5" s="174">
        <v>665</v>
      </c>
      <c r="K5" s="174">
        <v>675</v>
      </c>
      <c r="L5" s="174">
        <v>667</v>
      </c>
      <c r="M5" s="174">
        <v>717</v>
      </c>
      <c r="N5" s="321">
        <v>664</v>
      </c>
      <c r="O5" s="176">
        <v>7851</v>
      </c>
      <c r="P5" s="169"/>
    </row>
    <row r="6" spans="2:16" ht="15" customHeight="1">
      <c r="B6" s="177" t="s">
        <v>265</v>
      </c>
      <c r="C6" s="178">
        <v>642</v>
      </c>
      <c r="D6" s="179">
        <v>654</v>
      </c>
      <c r="E6" s="180">
        <v>589</v>
      </c>
      <c r="F6" s="180">
        <v>606</v>
      </c>
      <c r="G6" s="180">
        <v>563</v>
      </c>
      <c r="H6" s="181">
        <v>657</v>
      </c>
      <c r="I6" s="181">
        <v>638</v>
      </c>
      <c r="J6" s="181">
        <v>722</v>
      </c>
      <c r="K6" s="181">
        <v>604</v>
      </c>
      <c r="L6" s="181">
        <v>687</v>
      </c>
      <c r="M6" s="181">
        <v>676</v>
      </c>
      <c r="N6" s="320">
        <v>617</v>
      </c>
      <c r="O6" s="183">
        <v>7655</v>
      </c>
      <c r="P6" s="169"/>
    </row>
    <row r="7" spans="2:16" ht="15" customHeight="1">
      <c r="B7" s="177" t="s">
        <v>270</v>
      </c>
      <c r="C7" s="178">
        <v>690</v>
      </c>
      <c r="D7" s="179">
        <v>650</v>
      </c>
      <c r="E7" s="180">
        <v>635</v>
      </c>
      <c r="F7" s="180">
        <v>625</v>
      </c>
      <c r="G7" s="180">
        <v>611</v>
      </c>
      <c r="H7" s="181">
        <v>580</v>
      </c>
      <c r="I7" s="181">
        <v>590</v>
      </c>
      <c r="J7" s="181">
        <v>681</v>
      </c>
      <c r="K7" s="181">
        <v>593</v>
      </c>
      <c r="L7" s="181">
        <v>663</v>
      </c>
      <c r="M7" s="181">
        <v>697</v>
      </c>
      <c r="N7" s="320">
        <v>602</v>
      </c>
      <c r="O7" s="183">
        <v>7617</v>
      </c>
      <c r="P7" s="169"/>
    </row>
    <row r="8" spans="2:16" ht="15" customHeight="1">
      <c r="B8" s="177" t="s">
        <v>333</v>
      </c>
      <c r="C8" s="178">
        <v>716</v>
      </c>
      <c r="D8" s="179">
        <v>570</v>
      </c>
      <c r="E8" s="180">
        <v>580</v>
      </c>
      <c r="F8" s="180">
        <v>653</v>
      </c>
      <c r="G8" s="180">
        <v>590</v>
      </c>
      <c r="H8" s="181">
        <v>540</v>
      </c>
      <c r="I8" s="181">
        <v>639</v>
      </c>
      <c r="J8" s="181">
        <v>683</v>
      </c>
      <c r="K8" s="181">
        <v>601</v>
      </c>
      <c r="L8" s="181">
        <v>687</v>
      </c>
      <c r="M8" s="181">
        <v>621</v>
      </c>
      <c r="N8" s="320">
        <v>648</v>
      </c>
      <c r="O8" s="183">
        <v>7528</v>
      </c>
      <c r="P8" s="169"/>
    </row>
    <row r="9" spans="2:16" ht="15" customHeight="1">
      <c r="B9" s="177" t="s">
        <v>355</v>
      </c>
      <c r="C9" s="178">
        <v>627</v>
      </c>
      <c r="D9" s="179">
        <v>539</v>
      </c>
      <c r="E9" s="180">
        <v>605</v>
      </c>
      <c r="F9" s="180">
        <v>600</v>
      </c>
      <c r="G9" s="180">
        <v>514</v>
      </c>
      <c r="H9" s="181">
        <v>555</v>
      </c>
      <c r="I9" s="181">
        <v>601</v>
      </c>
      <c r="J9" s="181">
        <v>567</v>
      </c>
      <c r="K9" s="181">
        <v>602</v>
      </c>
      <c r="L9" s="181">
        <v>609</v>
      </c>
      <c r="M9" s="181">
        <v>636</v>
      </c>
      <c r="N9" s="320">
        <v>589</v>
      </c>
      <c r="O9" s="183">
        <v>7044</v>
      </c>
      <c r="P9" s="169"/>
    </row>
    <row r="10" spans="2:16" ht="15" customHeight="1">
      <c r="B10" s="184" t="s">
        <v>429</v>
      </c>
      <c r="C10" s="185">
        <v>624</v>
      </c>
      <c r="D10" s="186">
        <v>558</v>
      </c>
      <c r="E10" s="187">
        <v>599</v>
      </c>
      <c r="F10" s="187">
        <v>523</v>
      </c>
      <c r="G10" s="187">
        <v>511</v>
      </c>
      <c r="H10" s="188">
        <v>587</v>
      </c>
      <c r="I10" s="188">
        <v>566</v>
      </c>
      <c r="J10" s="188">
        <v>529</v>
      </c>
      <c r="K10" s="188"/>
      <c r="L10" s="188"/>
      <c r="M10" s="188"/>
      <c r="N10" s="443"/>
      <c r="O10" s="189">
        <f>SUM(C10:N10)</f>
        <v>4497</v>
      </c>
      <c r="P10" s="169"/>
    </row>
    <row r="11" spans="2:16" ht="9.75" customHeight="1">
      <c r="B11" s="190"/>
      <c r="C11" s="191"/>
      <c r="D11" s="1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2"/>
    </row>
    <row r="12" spans="2:25" s="193" customFormat="1" ht="15" customHeight="1">
      <c r="B12" s="193" t="s">
        <v>85</v>
      </c>
      <c r="C12" s="163"/>
      <c r="D12" s="163"/>
      <c r="N12" s="163" t="s">
        <v>82</v>
      </c>
      <c r="O12" s="194"/>
      <c r="P12" s="192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2:25" s="193" customFormat="1" ht="15" customHeight="1">
      <c r="B13" s="165" t="s">
        <v>83</v>
      </c>
      <c r="C13" s="166" t="s">
        <v>86</v>
      </c>
      <c r="D13" s="167" t="s">
        <v>87</v>
      </c>
      <c r="E13" s="167" t="s">
        <v>88</v>
      </c>
      <c r="F13" s="167" t="s">
        <v>89</v>
      </c>
      <c r="G13" s="167" t="s">
        <v>39</v>
      </c>
      <c r="H13" s="167" t="s">
        <v>90</v>
      </c>
      <c r="I13" s="167" t="s">
        <v>91</v>
      </c>
      <c r="J13" s="167" t="s">
        <v>92</v>
      </c>
      <c r="K13" s="167" t="s">
        <v>93</v>
      </c>
      <c r="L13" s="167" t="s">
        <v>94</v>
      </c>
      <c r="M13" s="167" t="s">
        <v>95</v>
      </c>
      <c r="N13" s="167" t="s">
        <v>96</v>
      </c>
      <c r="O13" s="168" t="s">
        <v>84</v>
      </c>
      <c r="P13" s="192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2:25" s="193" customFormat="1" ht="15" customHeight="1">
      <c r="B14" s="195" t="s">
        <v>231</v>
      </c>
      <c r="C14" s="171">
        <v>1080</v>
      </c>
      <c r="D14" s="172">
        <v>1075</v>
      </c>
      <c r="E14" s="173">
        <v>1148</v>
      </c>
      <c r="F14" s="173">
        <v>1253</v>
      </c>
      <c r="G14" s="173">
        <v>1047</v>
      </c>
      <c r="H14" s="347">
        <v>1259</v>
      </c>
      <c r="I14" s="347">
        <v>1106</v>
      </c>
      <c r="J14" s="172">
        <v>1117</v>
      </c>
      <c r="K14" s="174">
        <v>1042</v>
      </c>
      <c r="L14" s="174">
        <v>912</v>
      </c>
      <c r="M14" s="174">
        <v>1011</v>
      </c>
      <c r="N14" s="175">
        <v>977</v>
      </c>
      <c r="O14" s="176">
        <v>13027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</row>
    <row r="15" spans="2:25" s="193" customFormat="1" ht="15" customHeight="1">
      <c r="B15" s="177" t="s">
        <v>265</v>
      </c>
      <c r="C15" s="178">
        <v>1074</v>
      </c>
      <c r="D15" s="179">
        <v>1091</v>
      </c>
      <c r="E15" s="180">
        <v>1188</v>
      </c>
      <c r="F15" s="180">
        <v>1331</v>
      </c>
      <c r="G15" s="180">
        <v>1211</v>
      </c>
      <c r="H15" s="179">
        <v>1228</v>
      </c>
      <c r="I15" s="179">
        <v>1076</v>
      </c>
      <c r="J15" s="179">
        <v>1153</v>
      </c>
      <c r="K15" s="181">
        <v>1131</v>
      </c>
      <c r="L15" s="181">
        <v>1047</v>
      </c>
      <c r="M15" s="179">
        <v>1017</v>
      </c>
      <c r="N15" s="182">
        <v>1033</v>
      </c>
      <c r="O15" s="183">
        <v>13580</v>
      </c>
      <c r="P15" s="169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2:25" s="193" customFormat="1" ht="15" customHeight="1">
      <c r="B16" s="177" t="s">
        <v>270</v>
      </c>
      <c r="C16" s="178">
        <v>1081</v>
      </c>
      <c r="D16" s="179">
        <v>1159</v>
      </c>
      <c r="E16" s="180">
        <v>1146</v>
      </c>
      <c r="F16" s="180">
        <v>1303</v>
      </c>
      <c r="G16" s="180">
        <v>1102</v>
      </c>
      <c r="H16" s="348">
        <v>1245</v>
      </c>
      <c r="I16" s="348">
        <v>1158</v>
      </c>
      <c r="J16" s="348">
        <v>1226</v>
      </c>
      <c r="K16" s="179">
        <v>1023</v>
      </c>
      <c r="L16" s="181">
        <v>1042</v>
      </c>
      <c r="M16" s="179">
        <v>1052</v>
      </c>
      <c r="N16" s="182">
        <v>995</v>
      </c>
      <c r="O16" s="183">
        <v>13532</v>
      </c>
      <c r="P16" s="169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2:25" s="193" customFormat="1" ht="15" customHeight="1">
      <c r="B17" s="177" t="s">
        <v>333</v>
      </c>
      <c r="C17" s="178">
        <v>1212</v>
      </c>
      <c r="D17" s="179">
        <v>1162</v>
      </c>
      <c r="E17" s="180">
        <v>1236</v>
      </c>
      <c r="F17" s="180">
        <v>1376</v>
      </c>
      <c r="G17" s="180">
        <v>1177</v>
      </c>
      <c r="H17" s="179">
        <v>1175</v>
      </c>
      <c r="I17" s="179">
        <v>1132</v>
      </c>
      <c r="J17" s="179">
        <v>1143</v>
      </c>
      <c r="K17" s="179">
        <v>998</v>
      </c>
      <c r="L17" s="375">
        <v>935</v>
      </c>
      <c r="M17" s="179">
        <v>1026</v>
      </c>
      <c r="N17" s="179">
        <v>1032</v>
      </c>
      <c r="O17" s="183">
        <v>13604</v>
      </c>
      <c r="P17" s="169"/>
      <c r="Q17" s="163"/>
      <c r="R17" s="163"/>
      <c r="S17" s="163"/>
      <c r="T17" s="163"/>
      <c r="U17" s="163"/>
      <c r="V17" s="163"/>
      <c r="W17" s="163"/>
      <c r="X17" s="163"/>
      <c r="Y17" s="163"/>
    </row>
    <row r="18" spans="2:25" s="193" customFormat="1" ht="15" customHeight="1">
      <c r="B18" s="177" t="s">
        <v>355</v>
      </c>
      <c r="C18" s="178">
        <v>1180</v>
      </c>
      <c r="D18" s="179">
        <v>1189</v>
      </c>
      <c r="E18" s="180">
        <v>1298</v>
      </c>
      <c r="F18" s="180">
        <v>1339</v>
      </c>
      <c r="G18" s="180">
        <v>1176</v>
      </c>
      <c r="H18" s="179">
        <v>1306</v>
      </c>
      <c r="I18" s="179">
        <v>1132</v>
      </c>
      <c r="J18" s="179">
        <v>1181</v>
      </c>
      <c r="K18" s="179">
        <v>1054</v>
      </c>
      <c r="L18" s="375">
        <v>1024</v>
      </c>
      <c r="M18" s="179">
        <v>1054</v>
      </c>
      <c r="N18" s="179">
        <v>1049</v>
      </c>
      <c r="O18" s="183">
        <v>13982</v>
      </c>
      <c r="P18" s="169"/>
      <c r="Q18" s="163"/>
      <c r="R18" s="163"/>
      <c r="S18" s="163"/>
      <c r="T18" s="163"/>
      <c r="U18" s="163"/>
      <c r="V18" s="163"/>
      <c r="W18" s="163"/>
      <c r="X18" s="163"/>
      <c r="Y18" s="163"/>
    </row>
    <row r="19" spans="2:25" s="193" customFormat="1" ht="15" customHeight="1">
      <c r="B19" s="184" t="s">
        <v>428</v>
      </c>
      <c r="C19" s="185">
        <v>1163</v>
      </c>
      <c r="D19" s="186">
        <v>1167</v>
      </c>
      <c r="E19" s="187">
        <v>1263</v>
      </c>
      <c r="F19" s="187">
        <v>1338</v>
      </c>
      <c r="G19" s="187">
        <v>1143</v>
      </c>
      <c r="H19" s="186">
        <v>1297</v>
      </c>
      <c r="I19" s="186">
        <v>1158</v>
      </c>
      <c r="J19" s="186">
        <v>1197</v>
      </c>
      <c r="K19" s="341"/>
      <c r="L19" s="374"/>
      <c r="M19" s="341"/>
      <c r="N19" s="341"/>
      <c r="O19" s="189">
        <f>SUM(C19:N19)</f>
        <v>9726</v>
      </c>
      <c r="P19" s="169"/>
      <c r="Q19" s="163"/>
      <c r="R19" s="163"/>
      <c r="S19" s="163"/>
      <c r="T19" s="163"/>
      <c r="U19" s="163"/>
      <c r="V19" s="163"/>
      <c r="W19" s="163"/>
      <c r="X19" s="163"/>
      <c r="Y19" s="163"/>
    </row>
    <row r="20" spans="3:25" s="193" customFormat="1" ht="9.75" customHeight="1">
      <c r="C20" s="163"/>
      <c r="D20" s="163"/>
      <c r="O20" s="191"/>
      <c r="P20" s="192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2:25" s="193" customFormat="1" ht="15" customHeight="1">
      <c r="B21" s="193" t="s">
        <v>97</v>
      </c>
      <c r="C21" s="163"/>
      <c r="D21" s="163"/>
      <c r="N21" s="163" t="s">
        <v>82</v>
      </c>
      <c r="O21" s="194"/>
      <c r="P21" s="192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2:25" s="193" customFormat="1" ht="15" customHeight="1">
      <c r="B22" s="165" t="s">
        <v>83</v>
      </c>
      <c r="C22" s="166" t="s">
        <v>86</v>
      </c>
      <c r="D22" s="167" t="s">
        <v>87</v>
      </c>
      <c r="E22" s="167" t="s">
        <v>88</v>
      </c>
      <c r="F22" s="167" t="s">
        <v>89</v>
      </c>
      <c r="G22" s="167" t="s">
        <v>39</v>
      </c>
      <c r="H22" s="167" t="s">
        <v>90</v>
      </c>
      <c r="I22" s="167" t="s">
        <v>91</v>
      </c>
      <c r="J22" s="167" t="s">
        <v>92</v>
      </c>
      <c r="K22" s="167" t="s">
        <v>93</v>
      </c>
      <c r="L22" s="167" t="s">
        <v>94</v>
      </c>
      <c r="M22" s="167" t="s">
        <v>95</v>
      </c>
      <c r="N22" s="167" t="s">
        <v>96</v>
      </c>
      <c r="O22" s="168" t="s">
        <v>84</v>
      </c>
      <c r="P22" s="169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2:25" s="193" customFormat="1" ht="15" customHeight="1">
      <c r="B23" s="170" t="s">
        <v>231</v>
      </c>
      <c r="C23" s="347">
        <f>C5-C14</f>
        <v>-438</v>
      </c>
      <c r="D23" s="349">
        <f aca="true" t="shared" si="0" ref="D23:M23">D5-D14</f>
        <v>-392</v>
      </c>
      <c r="E23" s="347">
        <f t="shared" si="0"/>
        <v>-480</v>
      </c>
      <c r="F23" s="347">
        <f t="shared" si="0"/>
        <v>-602</v>
      </c>
      <c r="G23" s="347">
        <f t="shared" si="0"/>
        <v>-467</v>
      </c>
      <c r="H23" s="347">
        <f t="shared" si="0"/>
        <v>-588</v>
      </c>
      <c r="I23" s="347">
        <f t="shared" si="0"/>
        <v>-538</v>
      </c>
      <c r="J23" s="347">
        <f t="shared" si="0"/>
        <v>-452</v>
      </c>
      <c r="K23" s="347">
        <f t="shared" si="0"/>
        <v>-367</v>
      </c>
      <c r="L23" s="347">
        <f t="shared" si="0"/>
        <v>-245</v>
      </c>
      <c r="M23" s="347">
        <f t="shared" si="0"/>
        <v>-294</v>
      </c>
      <c r="N23" s="347">
        <f>N5-N14</f>
        <v>-313</v>
      </c>
      <c r="O23" s="176">
        <f aca="true" t="shared" si="1" ref="O23:O28">SUM(C23:N23)</f>
        <v>-5176</v>
      </c>
      <c r="P23" s="169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2:25" s="193" customFormat="1" ht="15" customHeight="1">
      <c r="B24" s="177" t="s">
        <v>265</v>
      </c>
      <c r="C24" s="179">
        <f>C6-C15</f>
        <v>-432</v>
      </c>
      <c r="D24" s="178">
        <f aca="true" t="shared" si="2" ref="D24:M24">D6-D15</f>
        <v>-437</v>
      </c>
      <c r="E24" s="179">
        <f t="shared" si="2"/>
        <v>-599</v>
      </c>
      <c r="F24" s="179">
        <f t="shared" si="2"/>
        <v>-725</v>
      </c>
      <c r="G24" s="179">
        <f t="shared" si="2"/>
        <v>-648</v>
      </c>
      <c r="H24" s="179">
        <f t="shared" si="2"/>
        <v>-571</v>
      </c>
      <c r="I24" s="179">
        <f t="shared" si="2"/>
        <v>-438</v>
      </c>
      <c r="J24" s="179">
        <f t="shared" si="2"/>
        <v>-431</v>
      </c>
      <c r="K24" s="179">
        <f t="shared" si="2"/>
        <v>-527</v>
      </c>
      <c r="L24" s="179">
        <f t="shared" si="2"/>
        <v>-360</v>
      </c>
      <c r="M24" s="179">
        <f t="shared" si="2"/>
        <v>-341</v>
      </c>
      <c r="N24" s="179">
        <f>N6-N15</f>
        <v>-416</v>
      </c>
      <c r="O24" s="183">
        <f t="shared" si="1"/>
        <v>-5925</v>
      </c>
      <c r="P24" s="192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2:25" s="193" customFormat="1" ht="15" customHeight="1">
      <c r="B25" s="177" t="s">
        <v>270</v>
      </c>
      <c r="C25" s="179">
        <f>C7-C16</f>
        <v>-391</v>
      </c>
      <c r="D25" s="178">
        <f aca="true" t="shared" si="3" ref="D25:M25">D7-D16</f>
        <v>-509</v>
      </c>
      <c r="E25" s="179">
        <f t="shared" si="3"/>
        <v>-511</v>
      </c>
      <c r="F25" s="179">
        <f t="shared" si="3"/>
        <v>-678</v>
      </c>
      <c r="G25" s="179">
        <f t="shared" si="3"/>
        <v>-491</v>
      </c>
      <c r="H25" s="179">
        <f t="shared" si="3"/>
        <v>-665</v>
      </c>
      <c r="I25" s="179">
        <f t="shared" si="3"/>
        <v>-568</v>
      </c>
      <c r="J25" s="179">
        <f t="shared" si="3"/>
        <v>-545</v>
      </c>
      <c r="K25" s="179">
        <f t="shared" si="3"/>
        <v>-430</v>
      </c>
      <c r="L25" s="179">
        <f t="shared" si="3"/>
        <v>-379</v>
      </c>
      <c r="M25" s="179">
        <f t="shared" si="3"/>
        <v>-355</v>
      </c>
      <c r="N25" s="179">
        <f>N7-N16</f>
        <v>-393</v>
      </c>
      <c r="O25" s="183">
        <f t="shared" si="1"/>
        <v>-5915</v>
      </c>
      <c r="P25" s="163"/>
      <c r="Q25" s="163"/>
      <c r="R25" s="163"/>
      <c r="S25" s="163"/>
      <c r="T25" s="163"/>
      <c r="U25" s="163"/>
      <c r="V25" s="163"/>
      <c r="W25" s="163"/>
      <c r="X25" s="163"/>
      <c r="Y25" s="163"/>
    </row>
    <row r="26" spans="2:25" s="193" customFormat="1" ht="15" customHeight="1">
      <c r="B26" s="177" t="s">
        <v>333</v>
      </c>
      <c r="C26" s="179">
        <f>C8-C17</f>
        <v>-496</v>
      </c>
      <c r="D26" s="178">
        <f aca="true" t="shared" si="4" ref="D26:M26">D8-D17</f>
        <v>-592</v>
      </c>
      <c r="E26" s="179">
        <f t="shared" si="4"/>
        <v>-656</v>
      </c>
      <c r="F26" s="179">
        <f t="shared" si="4"/>
        <v>-723</v>
      </c>
      <c r="G26" s="179">
        <f t="shared" si="4"/>
        <v>-587</v>
      </c>
      <c r="H26" s="179">
        <f t="shared" si="4"/>
        <v>-635</v>
      </c>
      <c r="I26" s="179">
        <f t="shared" si="4"/>
        <v>-493</v>
      </c>
      <c r="J26" s="179">
        <f t="shared" si="4"/>
        <v>-460</v>
      </c>
      <c r="K26" s="179">
        <f t="shared" si="4"/>
        <v>-397</v>
      </c>
      <c r="L26" s="179">
        <f t="shared" si="4"/>
        <v>-248</v>
      </c>
      <c r="M26" s="179">
        <f t="shared" si="4"/>
        <v>-405</v>
      </c>
      <c r="N26" s="179">
        <f>N8-N17</f>
        <v>-384</v>
      </c>
      <c r="O26" s="183">
        <f t="shared" si="1"/>
        <v>-6076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2:25" s="193" customFormat="1" ht="15" customHeight="1">
      <c r="B27" s="177" t="s">
        <v>355</v>
      </c>
      <c r="C27" s="348">
        <f>C9-C18</f>
        <v>-553</v>
      </c>
      <c r="D27" s="350">
        <f aca="true" t="shared" si="5" ref="D27:M27">D9-D18</f>
        <v>-650</v>
      </c>
      <c r="E27" s="348">
        <f t="shared" si="5"/>
        <v>-693</v>
      </c>
      <c r="F27" s="348">
        <f t="shared" si="5"/>
        <v>-739</v>
      </c>
      <c r="G27" s="348">
        <f t="shared" si="5"/>
        <v>-662</v>
      </c>
      <c r="H27" s="348">
        <f t="shared" si="5"/>
        <v>-751</v>
      </c>
      <c r="I27" s="348">
        <f t="shared" si="5"/>
        <v>-531</v>
      </c>
      <c r="J27" s="348">
        <f t="shared" si="5"/>
        <v>-614</v>
      </c>
      <c r="K27" s="348">
        <f t="shared" si="5"/>
        <v>-452</v>
      </c>
      <c r="L27" s="348">
        <f>L9-L18</f>
        <v>-415</v>
      </c>
      <c r="M27" s="348">
        <f t="shared" si="5"/>
        <v>-418</v>
      </c>
      <c r="N27" s="348">
        <f>N9-N18</f>
        <v>-460</v>
      </c>
      <c r="O27" s="183">
        <f t="shared" si="1"/>
        <v>-6938</v>
      </c>
      <c r="P27" s="169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2:25" s="193" customFormat="1" ht="15" customHeight="1">
      <c r="B28" s="200" t="s">
        <v>428</v>
      </c>
      <c r="C28" s="201">
        <f aca="true" t="shared" si="6" ref="C28:N28">C10-C19</f>
        <v>-539</v>
      </c>
      <c r="D28" s="202">
        <f t="shared" si="6"/>
        <v>-609</v>
      </c>
      <c r="E28" s="202">
        <f t="shared" si="6"/>
        <v>-664</v>
      </c>
      <c r="F28" s="202">
        <f t="shared" si="6"/>
        <v>-815</v>
      </c>
      <c r="G28" s="202">
        <f t="shared" si="6"/>
        <v>-632</v>
      </c>
      <c r="H28" s="202">
        <f t="shared" si="6"/>
        <v>-710</v>
      </c>
      <c r="I28" s="202">
        <f t="shared" si="6"/>
        <v>-592</v>
      </c>
      <c r="J28" s="202">
        <f t="shared" si="6"/>
        <v>-668</v>
      </c>
      <c r="K28" s="202">
        <f t="shared" si="6"/>
        <v>0</v>
      </c>
      <c r="L28" s="202">
        <f>L10-L19</f>
        <v>0</v>
      </c>
      <c r="M28" s="202">
        <f t="shared" si="6"/>
        <v>0</v>
      </c>
      <c r="N28" s="203">
        <f t="shared" si="6"/>
        <v>0</v>
      </c>
      <c r="O28" s="204">
        <f t="shared" si="1"/>
        <v>-5229</v>
      </c>
      <c r="P28" s="169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3:25" s="193" customFormat="1" ht="9.75" customHeight="1">
      <c r="C29" s="163"/>
      <c r="D29" s="163"/>
      <c r="O29" s="191"/>
      <c r="P29" s="192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2:25" s="193" customFormat="1" ht="15" customHeight="1">
      <c r="B30" s="205" t="s">
        <v>98</v>
      </c>
      <c r="C30" s="163"/>
      <c r="D30" s="163"/>
      <c r="N30" s="164"/>
      <c r="O30" s="206"/>
      <c r="P30" s="192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2:25" s="193" customFormat="1" ht="15" customHeight="1">
      <c r="B31" s="163" t="s">
        <v>99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/>
      <c r="N31" s="163" t="s">
        <v>82</v>
      </c>
      <c r="O31" s="194"/>
      <c r="P31" s="192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2:25" s="193" customFormat="1" ht="15" customHeight="1">
      <c r="B32" s="165" t="s">
        <v>83</v>
      </c>
      <c r="C32" s="166" t="s">
        <v>86</v>
      </c>
      <c r="D32" s="167" t="s">
        <v>87</v>
      </c>
      <c r="E32" s="167" t="s">
        <v>88</v>
      </c>
      <c r="F32" s="167" t="s">
        <v>89</v>
      </c>
      <c r="G32" s="167" t="s">
        <v>39</v>
      </c>
      <c r="H32" s="167" t="s">
        <v>90</v>
      </c>
      <c r="I32" s="167" t="s">
        <v>91</v>
      </c>
      <c r="J32" s="167" t="s">
        <v>92</v>
      </c>
      <c r="K32" s="167" t="s">
        <v>93</v>
      </c>
      <c r="L32" s="167" t="s">
        <v>94</v>
      </c>
      <c r="M32" s="167" t="s">
        <v>95</v>
      </c>
      <c r="N32" s="167" t="s">
        <v>96</v>
      </c>
      <c r="O32" s="168" t="s">
        <v>84</v>
      </c>
      <c r="P32" s="169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2:25" s="193" customFormat="1" ht="15" customHeight="1">
      <c r="B33" s="177" t="s">
        <v>231</v>
      </c>
      <c r="C33" s="171">
        <v>1198</v>
      </c>
      <c r="D33" s="172">
        <v>1005</v>
      </c>
      <c r="E33" s="172">
        <v>881</v>
      </c>
      <c r="F33" s="172">
        <v>842</v>
      </c>
      <c r="G33" s="172">
        <v>872</v>
      </c>
      <c r="H33" s="172">
        <v>2972</v>
      </c>
      <c r="I33" s="172">
        <v>3213</v>
      </c>
      <c r="J33" s="172">
        <v>1220</v>
      </c>
      <c r="K33" s="172">
        <v>991</v>
      </c>
      <c r="L33" s="172">
        <v>1318</v>
      </c>
      <c r="M33" s="172">
        <v>1364</v>
      </c>
      <c r="N33" s="197">
        <v>1111</v>
      </c>
      <c r="O33" s="176">
        <v>16987</v>
      </c>
      <c r="P33" s="169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2:25" s="193" customFormat="1" ht="15" customHeight="1">
      <c r="B34" s="177" t="s">
        <v>265</v>
      </c>
      <c r="C34" s="178">
        <v>1174</v>
      </c>
      <c r="D34" s="179">
        <v>917</v>
      </c>
      <c r="E34" s="179">
        <v>789</v>
      </c>
      <c r="F34" s="179">
        <v>787</v>
      </c>
      <c r="G34" s="179">
        <v>848</v>
      </c>
      <c r="H34" s="179">
        <v>2725</v>
      </c>
      <c r="I34" s="179">
        <v>2934</v>
      </c>
      <c r="J34" s="179">
        <v>1118</v>
      </c>
      <c r="K34" s="179">
        <v>875</v>
      </c>
      <c r="L34" s="179">
        <v>1233</v>
      </c>
      <c r="M34" s="179">
        <v>1196</v>
      </c>
      <c r="N34" s="199">
        <v>965</v>
      </c>
      <c r="O34" s="183">
        <v>15561</v>
      </c>
      <c r="P34" s="169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2:25" s="193" customFormat="1" ht="15" customHeight="1">
      <c r="B35" s="177" t="s">
        <v>270</v>
      </c>
      <c r="C35" s="178">
        <v>1146</v>
      </c>
      <c r="D35" s="179">
        <v>824</v>
      </c>
      <c r="E35" s="179">
        <v>762</v>
      </c>
      <c r="F35" s="179">
        <v>759</v>
      </c>
      <c r="G35" s="179">
        <v>809</v>
      </c>
      <c r="H35" s="179">
        <v>2617</v>
      </c>
      <c r="I35" s="179">
        <v>2989</v>
      </c>
      <c r="J35" s="179">
        <v>1122</v>
      </c>
      <c r="K35" s="179">
        <v>788</v>
      </c>
      <c r="L35" s="179">
        <v>1114</v>
      </c>
      <c r="M35" s="179">
        <v>1194</v>
      </c>
      <c r="N35" s="199">
        <v>877</v>
      </c>
      <c r="O35" s="183">
        <v>15001</v>
      </c>
      <c r="P35" s="169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2:25" s="193" customFormat="1" ht="15" customHeight="1">
      <c r="B36" s="177" t="s">
        <v>333</v>
      </c>
      <c r="C36" s="178">
        <v>1216</v>
      </c>
      <c r="D36" s="179">
        <v>775</v>
      </c>
      <c r="E36" s="179">
        <v>760</v>
      </c>
      <c r="F36" s="179">
        <v>722</v>
      </c>
      <c r="G36" s="179">
        <v>748</v>
      </c>
      <c r="H36" s="179">
        <v>2697</v>
      </c>
      <c r="I36" s="179">
        <v>2701</v>
      </c>
      <c r="J36" s="179">
        <v>986</v>
      </c>
      <c r="K36" s="179">
        <v>907</v>
      </c>
      <c r="L36" s="179">
        <v>1207</v>
      </c>
      <c r="M36" s="179">
        <v>1186</v>
      </c>
      <c r="N36" s="199">
        <v>1105</v>
      </c>
      <c r="O36" s="183">
        <v>15010</v>
      </c>
      <c r="P36" s="192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2:25" s="193" customFormat="1" ht="15" customHeight="1">
      <c r="B37" s="177" t="s">
        <v>355</v>
      </c>
      <c r="C37" s="178">
        <v>1092</v>
      </c>
      <c r="D37" s="179">
        <v>786</v>
      </c>
      <c r="E37" s="179">
        <v>814</v>
      </c>
      <c r="F37" s="179">
        <v>916</v>
      </c>
      <c r="G37" s="179">
        <v>832</v>
      </c>
      <c r="H37" s="179">
        <v>2827</v>
      </c>
      <c r="I37" s="179">
        <v>2846</v>
      </c>
      <c r="J37" s="179">
        <v>879</v>
      </c>
      <c r="K37" s="179">
        <v>1020</v>
      </c>
      <c r="L37" s="179">
        <v>1191</v>
      </c>
      <c r="M37" s="179">
        <v>1229</v>
      </c>
      <c r="N37" s="199">
        <v>1037</v>
      </c>
      <c r="O37" s="183">
        <v>15469</v>
      </c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s="193" customFormat="1" ht="15" customHeight="1">
      <c r="B38" s="322" t="s">
        <v>428</v>
      </c>
      <c r="C38" s="185">
        <v>1085</v>
      </c>
      <c r="D38" s="186">
        <v>840</v>
      </c>
      <c r="E38" s="186">
        <v>656</v>
      </c>
      <c r="F38" s="186">
        <v>789</v>
      </c>
      <c r="G38" s="186">
        <v>673</v>
      </c>
      <c r="H38" s="186">
        <v>2772</v>
      </c>
      <c r="I38" s="186">
        <v>2648</v>
      </c>
      <c r="J38" s="186">
        <v>852</v>
      </c>
      <c r="K38" s="186"/>
      <c r="L38" s="186"/>
      <c r="M38" s="186"/>
      <c r="N38" s="207"/>
      <c r="O38" s="189">
        <f>SUM(C38:N38)</f>
        <v>10315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s="193" customFormat="1" ht="9.75" customHeight="1">
      <c r="B39" s="190"/>
      <c r="C39" s="191"/>
      <c r="D39" s="19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208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14" ht="15" customHeight="1">
      <c r="B40" s="193" t="s">
        <v>100</v>
      </c>
      <c r="C40" s="163"/>
      <c r="D40" s="163"/>
      <c r="E40" s="193"/>
      <c r="F40" s="193"/>
      <c r="G40" s="193"/>
      <c r="H40" s="193"/>
      <c r="I40" s="193"/>
      <c r="J40" s="193"/>
      <c r="K40" s="193"/>
      <c r="L40" s="193"/>
      <c r="M40" s="193"/>
      <c r="N40" s="163" t="s">
        <v>82</v>
      </c>
    </row>
    <row r="41" spans="2:16" ht="15" customHeight="1">
      <c r="B41" s="165" t="s">
        <v>83</v>
      </c>
      <c r="C41" s="166" t="s">
        <v>86</v>
      </c>
      <c r="D41" s="167" t="s">
        <v>87</v>
      </c>
      <c r="E41" s="167" t="s">
        <v>88</v>
      </c>
      <c r="F41" s="167" t="s">
        <v>89</v>
      </c>
      <c r="G41" s="167" t="s">
        <v>39</v>
      </c>
      <c r="H41" s="167" t="s">
        <v>90</v>
      </c>
      <c r="I41" s="167" t="s">
        <v>91</v>
      </c>
      <c r="J41" s="167" t="s">
        <v>92</v>
      </c>
      <c r="K41" s="167" t="s">
        <v>93</v>
      </c>
      <c r="L41" s="167" t="s">
        <v>94</v>
      </c>
      <c r="M41" s="167" t="s">
        <v>95</v>
      </c>
      <c r="N41" s="167" t="s">
        <v>96</v>
      </c>
      <c r="O41" s="168" t="s">
        <v>84</v>
      </c>
      <c r="P41" s="169"/>
    </row>
    <row r="42" spans="2:16" ht="15" customHeight="1">
      <c r="B42" s="170" t="s">
        <v>231</v>
      </c>
      <c r="C42" s="171">
        <v>1278</v>
      </c>
      <c r="D42" s="172">
        <v>981</v>
      </c>
      <c r="E42" s="172">
        <v>890</v>
      </c>
      <c r="F42" s="172">
        <v>976</v>
      </c>
      <c r="G42" s="172">
        <v>1122</v>
      </c>
      <c r="H42" s="172">
        <v>7076</v>
      </c>
      <c r="I42" s="172">
        <v>2644</v>
      </c>
      <c r="J42" s="172">
        <v>1381</v>
      </c>
      <c r="K42" s="172">
        <v>1133</v>
      </c>
      <c r="L42" s="172">
        <v>1309</v>
      </c>
      <c r="M42" s="172">
        <v>1320</v>
      </c>
      <c r="N42" s="197">
        <v>1328</v>
      </c>
      <c r="O42" s="176">
        <v>21438</v>
      </c>
      <c r="P42" s="169"/>
    </row>
    <row r="43" spans="2:16" ht="15" customHeight="1">
      <c r="B43" s="177" t="s">
        <v>265</v>
      </c>
      <c r="C43" s="178">
        <v>1196</v>
      </c>
      <c r="D43" s="179">
        <v>1043</v>
      </c>
      <c r="E43" s="179">
        <v>904</v>
      </c>
      <c r="F43" s="179">
        <v>1003</v>
      </c>
      <c r="G43" s="179">
        <v>1099</v>
      </c>
      <c r="H43" s="179">
        <v>6721</v>
      </c>
      <c r="I43" s="179">
        <v>2819</v>
      </c>
      <c r="J43" s="179">
        <v>1293</v>
      </c>
      <c r="K43" s="179">
        <v>1128</v>
      </c>
      <c r="L43" s="179">
        <v>1341</v>
      </c>
      <c r="M43" s="179">
        <v>1213</v>
      </c>
      <c r="N43" s="199">
        <v>1341</v>
      </c>
      <c r="O43" s="183">
        <v>21101</v>
      </c>
      <c r="P43" s="169"/>
    </row>
    <row r="44" spans="2:16" ht="15" customHeight="1">
      <c r="B44" s="177" t="s">
        <v>270</v>
      </c>
      <c r="C44" s="178">
        <v>1397</v>
      </c>
      <c r="D44" s="179">
        <v>1017</v>
      </c>
      <c r="E44" s="179">
        <v>861</v>
      </c>
      <c r="F44" s="179">
        <v>1067</v>
      </c>
      <c r="G44" s="179">
        <v>1112</v>
      </c>
      <c r="H44" s="179">
        <v>7032</v>
      </c>
      <c r="I44" s="179">
        <v>2896</v>
      </c>
      <c r="J44" s="179">
        <v>1344</v>
      </c>
      <c r="K44" s="179">
        <v>1133</v>
      </c>
      <c r="L44" s="179">
        <v>1324</v>
      </c>
      <c r="M44" s="179">
        <v>1347</v>
      </c>
      <c r="N44" s="199">
        <v>1292</v>
      </c>
      <c r="O44" s="183">
        <v>21822</v>
      </c>
      <c r="P44" s="169"/>
    </row>
    <row r="45" spans="2:16" ht="15" customHeight="1">
      <c r="B45" s="177" t="s">
        <v>333</v>
      </c>
      <c r="C45" s="178">
        <v>1238</v>
      </c>
      <c r="D45" s="179">
        <v>994</v>
      </c>
      <c r="E45" s="179">
        <v>844</v>
      </c>
      <c r="F45" s="179">
        <v>1052</v>
      </c>
      <c r="G45" s="179">
        <v>1240</v>
      </c>
      <c r="H45" s="179">
        <v>6973</v>
      </c>
      <c r="I45" s="179">
        <v>2744</v>
      </c>
      <c r="J45" s="179">
        <v>1240</v>
      </c>
      <c r="K45" s="179">
        <v>989</v>
      </c>
      <c r="L45" s="179">
        <v>1340</v>
      </c>
      <c r="M45" s="179">
        <v>1219</v>
      </c>
      <c r="N45" s="199">
        <v>1354</v>
      </c>
      <c r="O45" s="183">
        <v>21227</v>
      </c>
      <c r="P45" s="169"/>
    </row>
    <row r="46" spans="2:16" ht="15" customHeight="1">
      <c r="B46" s="177" t="s">
        <v>345</v>
      </c>
      <c r="C46" s="178">
        <v>1162</v>
      </c>
      <c r="D46" s="179">
        <v>845</v>
      </c>
      <c r="E46" s="179">
        <v>950</v>
      </c>
      <c r="F46" s="179">
        <v>973</v>
      </c>
      <c r="G46" s="179">
        <v>1056</v>
      </c>
      <c r="H46" s="179">
        <v>6923</v>
      </c>
      <c r="I46" s="179">
        <v>2508</v>
      </c>
      <c r="J46" s="179">
        <v>1038</v>
      </c>
      <c r="K46" s="179">
        <v>1055</v>
      </c>
      <c r="L46" s="179">
        <v>1301</v>
      </c>
      <c r="M46" s="179">
        <v>1062</v>
      </c>
      <c r="N46" s="199">
        <v>1182</v>
      </c>
      <c r="O46" s="183">
        <v>20055</v>
      </c>
      <c r="P46" s="169"/>
    </row>
    <row r="47" spans="2:16" ht="15" customHeight="1">
      <c r="B47" s="184" t="s">
        <v>428</v>
      </c>
      <c r="C47" s="185">
        <v>1008</v>
      </c>
      <c r="D47" s="186">
        <v>790</v>
      </c>
      <c r="E47" s="186">
        <v>778</v>
      </c>
      <c r="F47" s="186">
        <v>873</v>
      </c>
      <c r="G47" s="186">
        <v>933</v>
      </c>
      <c r="H47" s="186">
        <v>6232</v>
      </c>
      <c r="I47" s="186">
        <v>2312</v>
      </c>
      <c r="J47" s="186">
        <v>847</v>
      </c>
      <c r="K47" s="186"/>
      <c r="L47" s="186"/>
      <c r="M47" s="186"/>
      <c r="N47" s="207"/>
      <c r="O47" s="189">
        <f>SUM(C47:N47)</f>
        <v>13773</v>
      </c>
      <c r="P47" s="169"/>
    </row>
    <row r="48" spans="2:16" ht="9.75" customHeight="1">
      <c r="B48" s="193"/>
      <c r="C48" s="163"/>
      <c r="D48" s="16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1"/>
      <c r="P48" s="192"/>
    </row>
    <row r="49" spans="2:16" s="163" customFormat="1" ht="15" customHeight="1">
      <c r="B49" s="193" t="s">
        <v>101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63" t="s">
        <v>82</v>
      </c>
      <c r="O49" s="194"/>
      <c r="P49" s="192"/>
    </row>
    <row r="50" spans="2:16" s="163" customFormat="1" ht="15" customHeight="1">
      <c r="B50" s="165" t="s">
        <v>83</v>
      </c>
      <c r="C50" s="166" t="s">
        <v>86</v>
      </c>
      <c r="D50" s="167" t="s">
        <v>87</v>
      </c>
      <c r="E50" s="167" t="s">
        <v>88</v>
      </c>
      <c r="F50" s="167" t="s">
        <v>89</v>
      </c>
      <c r="G50" s="167" t="s">
        <v>39</v>
      </c>
      <c r="H50" s="167" t="s">
        <v>90</v>
      </c>
      <c r="I50" s="167" t="s">
        <v>91</v>
      </c>
      <c r="J50" s="167" t="s">
        <v>92</v>
      </c>
      <c r="K50" s="167" t="s">
        <v>93</v>
      </c>
      <c r="L50" s="167" t="s">
        <v>94</v>
      </c>
      <c r="M50" s="167" t="s">
        <v>95</v>
      </c>
      <c r="N50" s="167" t="s">
        <v>96</v>
      </c>
      <c r="O50" s="168" t="s">
        <v>84</v>
      </c>
      <c r="P50" s="192"/>
    </row>
    <row r="51" spans="2:25" s="193" customFormat="1" ht="15" customHeight="1">
      <c r="B51" s="170" t="s">
        <v>231</v>
      </c>
      <c r="C51" s="196">
        <f aca="true" t="shared" si="7" ref="C51:N56">C33-C42</f>
        <v>-80</v>
      </c>
      <c r="D51" s="197">
        <f t="shared" si="7"/>
        <v>24</v>
      </c>
      <c r="E51" s="197">
        <f t="shared" si="7"/>
        <v>-9</v>
      </c>
      <c r="F51" s="197">
        <f t="shared" si="7"/>
        <v>-134</v>
      </c>
      <c r="G51" s="197">
        <f t="shared" si="7"/>
        <v>-250</v>
      </c>
      <c r="H51" s="197">
        <f t="shared" si="7"/>
        <v>-4104</v>
      </c>
      <c r="I51" s="197">
        <f t="shared" si="7"/>
        <v>569</v>
      </c>
      <c r="J51" s="197">
        <f t="shared" si="7"/>
        <v>-161</v>
      </c>
      <c r="K51" s="172">
        <f t="shared" si="7"/>
        <v>-142</v>
      </c>
      <c r="L51" s="172">
        <f t="shared" si="7"/>
        <v>9</v>
      </c>
      <c r="M51" s="197">
        <f t="shared" si="7"/>
        <v>44</v>
      </c>
      <c r="N51" s="197">
        <f t="shared" si="7"/>
        <v>-217</v>
      </c>
      <c r="O51" s="176">
        <f aca="true" t="shared" si="8" ref="O51:O56">SUM(C51:N51)</f>
        <v>-4451</v>
      </c>
      <c r="P51" s="163"/>
      <c r="Q51" s="163"/>
      <c r="R51" s="163"/>
      <c r="S51" s="163"/>
      <c r="T51" s="163"/>
      <c r="U51" s="163"/>
      <c r="V51" s="163"/>
      <c r="W51" s="163"/>
      <c r="X51" s="163"/>
      <c r="Y51" s="163"/>
    </row>
    <row r="52" spans="2:25" s="193" customFormat="1" ht="15" customHeight="1">
      <c r="B52" s="177" t="s">
        <v>265</v>
      </c>
      <c r="C52" s="209">
        <f t="shared" si="7"/>
        <v>-22</v>
      </c>
      <c r="D52" s="199">
        <f t="shared" si="7"/>
        <v>-126</v>
      </c>
      <c r="E52" s="198">
        <f t="shared" si="7"/>
        <v>-115</v>
      </c>
      <c r="F52" s="198">
        <f t="shared" si="7"/>
        <v>-216</v>
      </c>
      <c r="G52" s="198">
        <f t="shared" si="7"/>
        <v>-251</v>
      </c>
      <c r="H52" s="179">
        <f t="shared" si="7"/>
        <v>-3996</v>
      </c>
      <c r="I52" s="210">
        <f t="shared" si="7"/>
        <v>115</v>
      </c>
      <c r="J52" s="180">
        <f t="shared" si="7"/>
        <v>-175</v>
      </c>
      <c r="K52" s="179">
        <f t="shared" si="7"/>
        <v>-253</v>
      </c>
      <c r="L52" s="179">
        <f t="shared" si="7"/>
        <v>-108</v>
      </c>
      <c r="M52" s="179">
        <f t="shared" si="7"/>
        <v>-17</v>
      </c>
      <c r="N52" s="199">
        <f t="shared" si="7"/>
        <v>-376</v>
      </c>
      <c r="O52" s="183">
        <f t="shared" si="8"/>
        <v>-5540</v>
      </c>
      <c r="P52" s="169"/>
      <c r="Q52" s="163"/>
      <c r="R52" s="163"/>
      <c r="S52" s="163"/>
      <c r="T52" s="163"/>
      <c r="U52" s="163"/>
      <c r="V52" s="163"/>
      <c r="W52" s="163"/>
      <c r="X52" s="163"/>
      <c r="Y52" s="163"/>
    </row>
    <row r="53" spans="2:25" s="193" customFormat="1" ht="15" customHeight="1">
      <c r="B53" s="177" t="s">
        <v>270</v>
      </c>
      <c r="C53" s="178">
        <f t="shared" si="7"/>
        <v>-251</v>
      </c>
      <c r="D53" s="179">
        <f t="shared" si="7"/>
        <v>-193</v>
      </c>
      <c r="E53" s="180">
        <f t="shared" si="7"/>
        <v>-99</v>
      </c>
      <c r="F53" s="180">
        <f t="shared" si="7"/>
        <v>-308</v>
      </c>
      <c r="G53" s="180">
        <f t="shared" si="7"/>
        <v>-303</v>
      </c>
      <c r="H53" s="180">
        <f t="shared" si="7"/>
        <v>-4415</v>
      </c>
      <c r="I53" s="180">
        <f t="shared" si="7"/>
        <v>93</v>
      </c>
      <c r="J53" s="180">
        <f t="shared" si="7"/>
        <v>-222</v>
      </c>
      <c r="K53" s="180">
        <f t="shared" si="7"/>
        <v>-345</v>
      </c>
      <c r="L53" s="180">
        <f t="shared" si="7"/>
        <v>-210</v>
      </c>
      <c r="M53" s="180">
        <f t="shared" si="7"/>
        <v>-153</v>
      </c>
      <c r="N53" s="198">
        <f t="shared" si="7"/>
        <v>-415</v>
      </c>
      <c r="O53" s="183">
        <f t="shared" si="8"/>
        <v>-6821</v>
      </c>
      <c r="P53" s="169"/>
      <c r="Q53" s="163"/>
      <c r="R53" s="163"/>
      <c r="S53" s="163"/>
      <c r="T53" s="163"/>
      <c r="U53" s="163"/>
      <c r="V53" s="163"/>
      <c r="W53" s="163"/>
      <c r="X53" s="163"/>
      <c r="Y53" s="163"/>
    </row>
    <row r="54" spans="2:25" s="193" customFormat="1" ht="15" customHeight="1">
      <c r="B54" s="177" t="s">
        <v>333</v>
      </c>
      <c r="C54" s="178">
        <f t="shared" si="7"/>
        <v>-22</v>
      </c>
      <c r="D54" s="179">
        <f t="shared" si="7"/>
        <v>-219</v>
      </c>
      <c r="E54" s="179">
        <f t="shared" si="7"/>
        <v>-84</v>
      </c>
      <c r="F54" s="179">
        <f t="shared" si="7"/>
        <v>-330</v>
      </c>
      <c r="G54" s="179">
        <f t="shared" si="7"/>
        <v>-492</v>
      </c>
      <c r="H54" s="179">
        <f t="shared" si="7"/>
        <v>-4276</v>
      </c>
      <c r="I54" s="179">
        <f t="shared" si="7"/>
        <v>-43</v>
      </c>
      <c r="J54" s="179">
        <f t="shared" si="7"/>
        <v>-254</v>
      </c>
      <c r="K54" s="179">
        <f t="shared" si="7"/>
        <v>-82</v>
      </c>
      <c r="L54" s="179">
        <f t="shared" si="7"/>
        <v>-133</v>
      </c>
      <c r="M54" s="179">
        <f t="shared" si="7"/>
        <v>-33</v>
      </c>
      <c r="N54" s="199">
        <f t="shared" si="7"/>
        <v>-249</v>
      </c>
      <c r="O54" s="183">
        <f t="shared" si="8"/>
        <v>-6217</v>
      </c>
      <c r="P54" s="169"/>
      <c r="Q54" s="163"/>
      <c r="R54" s="163"/>
      <c r="S54" s="163"/>
      <c r="T54" s="163"/>
      <c r="U54" s="163"/>
      <c r="V54" s="163"/>
      <c r="W54" s="163"/>
      <c r="X54" s="163"/>
      <c r="Y54" s="163"/>
    </row>
    <row r="55" spans="2:25" s="193" customFormat="1" ht="15" customHeight="1">
      <c r="B55" s="177" t="s">
        <v>355</v>
      </c>
      <c r="C55" s="178">
        <f t="shared" si="7"/>
        <v>-70</v>
      </c>
      <c r="D55" s="179">
        <f t="shared" si="7"/>
        <v>-59</v>
      </c>
      <c r="E55" s="179">
        <f t="shared" si="7"/>
        <v>-136</v>
      </c>
      <c r="F55" s="179">
        <f t="shared" si="7"/>
        <v>-57</v>
      </c>
      <c r="G55" s="179">
        <f t="shared" si="7"/>
        <v>-224</v>
      </c>
      <c r="H55" s="179">
        <f t="shared" si="7"/>
        <v>-4096</v>
      </c>
      <c r="I55" s="179">
        <f t="shared" si="7"/>
        <v>338</v>
      </c>
      <c r="J55" s="179">
        <f t="shared" si="7"/>
        <v>-159</v>
      </c>
      <c r="K55" s="179">
        <f t="shared" si="7"/>
        <v>-35</v>
      </c>
      <c r="L55" s="179">
        <f t="shared" si="7"/>
        <v>-110</v>
      </c>
      <c r="M55" s="179">
        <f t="shared" si="7"/>
        <v>167</v>
      </c>
      <c r="N55" s="199">
        <f t="shared" si="7"/>
        <v>-145</v>
      </c>
      <c r="O55" s="183">
        <f t="shared" si="8"/>
        <v>-4586</v>
      </c>
      <c r="P55" s="169"/>
      <c r="Q55" s="163"/>
      <c r="R55" s="163"/>
      <c r="S55" s="163"/>
      <c r="T55" s="163"/>
      <c r="U55" s="163"/>
      <c r="V55" s="163"/>
      <c r="W55" s="163"/>
      <c r="X55" s="163"/>
      <c r="Y55" s="163"/>
    </row>
    <row r="56" spans="2:25" s="193" customFormat="1" ht="15" customHeight="1">
      <c r="B56" s="200" t="s">
        <v>428</v>
      </c>
      <c r="C56" s="201">
        <f t="shared" si="7"/>
        <v>77</v>
      </c>
      <c r="D56" s="202">
        <f t="shared" si="7"/>
        <v>50</v>
      </c>
      <c r="E56" s="202">
        <f t="shared" si="7"/>
        <v>-122</v>
      </c>
      <c r="F56" s="202">
        <f t="shared" si="7"/>
        <v>-84</v>
      </c>
      <c r="G56" s="202">
        <f t="shared" si="7"/>
        <v>-260</v>
      </c>
      <c r="H56" s="202">
        <f t="shared" si="7"/>
        <v>-3460</v>
      </c>
      <c r="I56" s="202">
        <f t="shared" si="7"/>
        <v>336</v>
      </c>
      <c r="J56" s="202">
        <f t="shared" si="7"/>
        <v>5</v>
      </c>
      <c r="K56" s="202">
        <f t="shared" si="7"/>
        <v>0</v>
      </c>
      <c r="L56" s="202">
        <f t="shared" si="7"/>
        <v>0</v>
      </c>
      <c r="M56" s="202">
        <f t="shared" si="7"/>
        <v>0</v>
      </c>
      <c r="N56" s="203">
        <f t="shared" si="7"/>
        <v>0</v>
      </c>
      <c r="O56" s="204">
        <f t="shared" si="8"/>
        <v>-3458</v>
      </c>
      <c r="P56" s="169"/>
      <c r="Q56" s="163"/>
      <c r="R56" s="163"/>
      <c r="S56" s="163"/>
      <c r="T56" s="163"/>
      <c r="U56" s="163"/>
      <c r="V56" s="163"/>
      <c r="W56" s="163"/>
      <c r="X56" s="163"/>
      <c r="Y56" s="163"/>
    </row>
    <row r="57" spans="3:25" s="193" customFormat="1" ht="15" customHeight="1">
      <c r="C57" s="163"/>
      <c r="D57" s="163"/>
      <c r="O57" s="192"/>
      <c r="P57" s="192"/>
      <c r="Q57" s="163"/>
      <c r="R57" s="163"/>
      <c r="S57" s="163"/>
      <c r="T57" s="163"/>
      <c r="U57" s="163"/>
      <c r="V57" s="163"/>
      <c r="W57" s="163"/>
      <c r="X57" s="163"/>
      <c r="Y57" s="163"/>
    </row>
    <row r="58" spans="3:25" s="193" customFormat="1" ht="15" customHeight="1">
      <c r="C58" s="163"/>
      <c r="D58" s="163"/>
      <c r="O58" s="192"/>
      <c r="P58" s="192"/>
      <c r="Q58" s="163"/>
      <c r="R58" s="163"/>
      <c r="S58" s="163"/>
      <c r="T58" s="163"/>
      <c r="U58" s="163"/>
      <c r="V58" s="163"/>
      <c r="W58" s="163"/>
      <c r="X58" s="163"/>
      <c r="Y58" s="163"/>
    </row>
    <row r="59" spans="3:25" s="193" customFormat="1" ht="15" customHeight="1">
      <c r="C59" s="163"/>
      <c r="D59" s="163"/>
      <c r="O59" s="192"/>
      <c r="P59" s="192"/>
      <c r="Q59" s="163"/>
      <c r="R59" s="163"/>
      <c r="S59" s="163"/>
      <c r="T59" s="163"/>
      <c r="U59" s="163"/>
      <c r="V59" s="163"/>
      <c r="W59" s="163"/>
      <c r="X59" s="163"/>
      <c r="Y59" s="163"/>
    </row>
    <row r="60" spans="3:25" s="193" customFormat="1" ht="15" customHeight="1">
      <c r="C60" s="163"/>
      <c r="D60" s="163"/>
      <c r="O60" s="192"/>
      <c r="P60" s="192"/>
      <c r="Q60" s="163"/>
      <c r="R60" s="163"/>
      <c r="S60" s="163"/>
      <c r="T60" s="163"/>
      <c r="U60" s="163"/>
      <c r="V60" s="163"/>
      <c r="W60" s="163"/>
      <c r="X60" s="163"/>
      <c r="Y60" s="163"/>
    </row>
    <row r="61" spans="2:16" s="163" customFormat="1" ht="15" customHeight="1">
      <c r="B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2"/>
      <c r="P61" s="192"/>
    </row>
    <row r="62" spans="2:16" s="163" customFormat="1" ht="15" customHeight="1">
      <c r="B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2"/>
      <c r="P62" s="192"/>
    </row>
    <row r="63" spans="3:25" s="193" customFormat="1" ht="15" customHeight="1">
      <c r="C63" s="163"/>
      <c r="D63" s="163"/>
      <c r="O63" s="192"/>
      <c r="P63" s="192"/>
      <c r="Q63" s="163"/>
      <c r="R63" s="163"/>
      <c r="S63" s="163"/>
      <c r="T63" s="163"/>
      <c r="U63" s="163"/>
      <c r="V63" s="163"/>
      <c r="W63" s="163"/>
      <c r="X63" s="163"/>
      <c r="Y63" s="163"/>
    </row>
    <row r="64" spans="3:25" s="193" customFormat="1" ht="15" customHeight="1">
      <c r="C64" s="163"/>
      <c r="D64" s="163"/>
      <c r="O64" s="192"/>
      <c r="P64" s="192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3:25" s="193" customFormat="1" ht="15" customHeight="1">
      <c r="C65" s="163"/>
      <c r="D65" s="163"/>
      <c r="O65" s="192"/>
      <c r="P65" s="192"/>
      <c r="Q65" s="163"/>
      <c r="R65" s="163"/>
      <c r="S65" s="163"/>
      <c r="T65" s="163"/>
      <c r="U65" s="163"/>
      <c r="V65" s="163"/>
      <c r="W65" s="163"/>
      <c r="X65" s="163"/>
      <c r="Y65" s="163"/>
    </row>
    <row r="66" spans="3:25" s="193" customFormat="1" ht="15" customHeight="1">
      <c r="C66" s="163"/>
      <c r="D66" s="163"/>
      <c r="O66" s="192"/>
      <c r="P66" s="192"/>
      <c r="Q66" s="163"/>
      <c r="R66" s="163"/>
      <c r="S66" s="163"/>
      <c r="T66" s="163"/>
      <c r="U66" s="163"/>
      <c r="V66" s="163"/>
      <c r="W66" s="163"/>
      <c r="X66" s="163"/>
      <c r="Y66" s="163"/>
    </row>
    <row r="67" spans="3:25" s="193" customFormat="1" ht="15" customHeight="1">
      <c r="C67" s="163"/>
      <c r="D67" s="163"/>
      <c r="O67" s="192"/>
      <c r="P67" s="192"/>
      <c r="Q67" s="163"/>
      <c r="R67" s="163"/>
      <c r="S67" s="163"/>
      <c r="T67" s="163"/>
      <c r="U67" s="163"/>
      <c r="V67" s="163"/>
      <c r="W67" s="163"/>
      <c r="X67" s="163"/>
      <c r="Y67" s="163"/>
    </row>
    <row r="68" spans="3:25" s="193" customFormat="1" ht="15" customHeight="1">
      <c r="C68" s="163"/>
      <c r="D68" s="163"/>
      <c r="O68" s="192"/>
      <c r="P68" s="192"/>
      <c r="Q68" s="163"/>
      <c r="R68" s="163"/>
      <c r="S68" s="163"/>
      <c r="T68" s="163"/>
      <c r="U68" s="163"/>
      <c r="V68" s="163"/>
      <c r="W68" s="163"/>
      <c r="X68" s="163"/>
      <c r="Y68" s="163"/>
    </row>
    <row r="69" spans="3:25" s="193" customFormat="1" ht="15" customHeight="1">
      <c r="C69" s="163"/>
      <c r="D69" s="163"/>
      <c r="O69" s="192"/>
      <c r="P69" s="192"/>
      <c r="Q69" s="163"/>
      <c r="R69" s="163"/>
      <c r="S69" s="163"/>
      <c r="T69" s="163"/>
      <c r="U69" s="163"/>
      <c r="V69" s="163"/>
      <c r="W69" s="163"/>
      <c r="X69" s="163"/>
      <c r="Y69" s="163"/>
    </row>
    <row r="70" spans="3:25" s="193" customFormat="1" ht="15" customHeight="1">
      <c r="C70" s="163"/>
      <c r="D70" s="163"/>
      <c r="O70" s="192"/>
      <c r="P70" s="192"/>
      <c r="Q70" s="163"/>
      <c r="R70" s="163"/>
      <c r="S70" s="163"/>
      <c r="T70" s="163"/>
      <c r="U70" s="163"/>
      <c r="V70" s="163"/>
      <c r="W70" s="163"/>
      <c r="X70" s="163"/>
      <c r="Y70" s="163"/>
    </row>
    <row r="71" spans="3:25" s="193" customFormat="1" ht="15" customHeight="1">
      <c r="C71" s="163"/>
      <c r="D71" s="163"/>
      <c r="O71" s="192"/>
      <c r="P71" s="192"/>
      <c r="Q71" s="163"/>
      <c r="R71" s="163"/>
      <c r="S71" s="163"/>
      <c r="T71" s="163"/>
      <c r="U71" s="163"/>
      <c r="V71" s="163"/>
      <c r="W71" s="163"/>
      <c r="X71" s="163"/>
      <c r="Y71" s="163"/>
    </row>
    <row r="72" spans="3:25" s="193" customFormat="1" ht="15" customHeight="1">
      <c r="C72" s="163"/>
      <c r="D72" s="163"/>
      <c r="O72" s="192"/>
      <c r="P72" s="192"/>
      <c r="Q72" s="163"/>
      <c r="R72" s="163"/>
      <c r="S72" s="163"/>
      <c r="T72" s="163"/>
      <c r="U72" s="163"/>
      <c r="V72" s="163"/>
      <c r="W72" s="163"/>
      <c r="X72" s="163"/>
      <c r="Y72" s="163"/>
    </row>
    <row r="73" spans="3:25" s="193" customFormat="1" ht="15" customHeight="1">
      <c r="C73" s="163"/>
      <c r="D73" s="163"/>
      <c r="O73" s="192"/>
      <c r="P73" s="192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3:25" s="193" customFormat="1" ht="15" customHeight="1">
      <c r="C74" s="163"/>
      <c r="D74" s="163"/>
      <c r="O74" s="192"/>
      <c r="P74" s="192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3:25" s="193" customFormat="1" ht="15" customHeight="1">
      <c r="C75" s="163"/>
      <c r="D75" s="163"/>
      <c r="O75" s="192"/>
      <c r="P75" s="192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3:25" s="193" customFormat="1" ht="15" customHeight="1">
      <c r="C76" s="163"/>
      <c r="D76" s="163"/>
      <c r="O76" s="192"/>
      <c r="P76" s="192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3:25" s="193" customFormat="1" ht="15" customHeight="1">
      <c r="C77" s="163"/>
      <c r="D77" s="163"/>
      <c r="O77" s="192"/>
      <c r="P77" s="192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3:25" s="193" customFormat="1" ht="15" customHeight="1">
      <c r="C78" s="163"/>
      <c r="D78" s="163"/>
      <c r="O78" s="192"/>
      <c r="P78" s="192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3:25" s="193" customFormat="1" ht="15" customHeight="1">
      <c r="C79" s="163"/>
      <c r="D79" s="163"/>
      <c r="O79" s="192"/>
      <c r="P79" s="192"/>
      <c r="Q79" s="163"/>
      <c r="R79" s="163"/>
      <c r="S79" s="163"/>
      <c r="T79" s="163"/>
      <c r="U79" s="163"/>
      <c r="V79" s="163"/>
      <c r="W79" s="163"/>
      <c r="X79" s="163"/>
      <c r="Y79" s="163"/>
    </row>
    <row r="80" spans="3:25" s="193" customFormat="1" ht="15" customHeight="1">
      <c r="C80" s="163"/>
      <c r="D80" s="163"/>
      <c r="O80" s="192"/>
      <c r="P80" s="192"/>
      <c r="Q80" s="163"/>
      <c r="R80" s="163"/>
      <c r="S80" s="163"/>
      <c r="T80" s="163"/>
      <c r="U80" s="163"/>
      <c r="V80" s="163"/>
      <c r="W80" s="163"/>
      <c r="X80" s="163"/>
      <c r="Y80" s="163"/>
    </row>
    <row r="81" spans="3:25" s="193" customFormat="1" ht="15" customHeight="1">
      <c r="C81" s="163"/>
      <c r="D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3:25" s="193" customFormat="1" ht="15" customHeight="1">
      <c r="C82" s="163"/>
      <c r="D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</row>
    <row r="83" spans="3:25" s="193" customFormat="1" ht="15" customHeight="1">
      <c r="C83" s="163"/>
      <c r="D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</row>
    <row r="84" spans="3:25" s="193" customFormat="1" ht="15" customHeight="1">
      <c r="C84" s="163"/>
      <c r="D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</row>
    <row r="85" spans="3:25" s="193" customFormat="1" ht="15" customHeight="1">
      <c r="C85" s="163"/>
      <c r="D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3:25" s="193" customFormat="1" ht="15" customHeight="1">
      <c r="C86" s="163"/>
      <c r="D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3:25" s="193" customFormat="1" ht="15" customHeight="1">
      <c r="C87" s="163"/>
      <c r="D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3:25" s="193" customFormat="1" ht="15" customHeight="1">
      <c r="C88" s="163"/>
      <c r="D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3:25" s="193" customFormat="1" ht="15" customHeight="1">
      <c r="C89" s="163"/>
      <c r="D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3:25" s="193" customFormat="1" ht="15" customHeight="1">
      <c r="C90" s="163"/>
      <c r="D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3:25" s="193" customFormat="1" ht="15" customHeight="1">
      <c r="C91" s="163"/>
      <c r="D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3:25" s="193" customFormat="1" ht="15" customHeight="1">
      <c r="C92" s="163"/>
      <c r="D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3:25" s="193" customFormat="1" ht="15" customHeight="1">
      <c r="C93" s="163"/>
      <c r="D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3:25" s="193" customFormat="1" ht="15" customHeight="1">
      <c r="C94" s="163"/>
      <c r="D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3:25" s="193" customFormat="1" ht="15" customHeight="1">
      <c r="C95" s="163"/>
      <c r="D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3:25" s="193" customFormat="1" ht="15" customHeight="1">
      <c r="C96" s="163"/>
      <c r="D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3:25" s="193" customFormat="1" ht="15" customHeight="1">
      <c r="C97" s="163"/>
      <c r="D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3:25" s="193" customFormat="1" ht="15" customHeight="1">
      <c r="C98" s="163"/>
      <c r="D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3:25" s="193" customFormat="1" ht="15" customHeight="1">
      <c r="C99" s="163"/>
      <c r="D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3:25" s="193" customFormat="1" ht="15" customHeight="1">
      <c r="C100" s="163"/>
      <c r="D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3:25" s="193" customFormat="1" ht="15" customHeight="1">
      <c r="C101" s="163"/>
      <c r="D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3:25" s="193" customFormat="1" ht="15" customHeight="1">
      <c r="C102" s="163"/>
      <c r="D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3:25" s="193" customFormat="1" ht="15" customHeight="1">
      <c r="C103" s="163"/>
      <c r="D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3:25" s="193" customFormat="1" ht="15" customHeight="1">
      <c r="C104" s="163"/>
      <c r="D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3:25" s="193" customFormat="1" ht="15" customHeight="1">
      <c r="C105" s="163"/>
      <c r="D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3:25" s="193" customFormat="1" ht="15" customHeight="1">
      <c r="C106" s="163"/>
      <c r="D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3:25" s="193" customFormat="1" ht="15" customHeight="1">
      <c r="C107" s="163"/>
      <c r="D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3:25" s="193" customFormat="1" ht="15" customHeight="1">
      <c r="C108" s="163"/>
      <c r="D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3:25" s="193" customFormat="1" ht="15" customHeight="1">
      <c r="C109" s="163"/>
      <c r="D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3:25" s="193" customFormat="1" ht="15" customHeight="1">
      <c r="C110" s="163"/>
      <c r="D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3:25" s="193" customFormat="1" ht="15" customHeight="1">
      <c r="C111" s="163"/>
      <c r="D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3:25" s="193" customFormat="1" ht="15" customHeight="1">
      <c r="C112" s="163"/>
      <c r="D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3:25" s="193" customFormat="1" ht="15" customHeight="1">
      <c r="C113" s="163"/>
      <c r="D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3:25" s="193" customFormat="1" ht="15" customHeight="1">
      <c r="C114" s="163"/>
      <c r="D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3:25" s="193" customFormat="1" ht="15" customHeight="1">
      <c r="C115" s="163"/>
      <c r="D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3:25" s="193" customFormat="1" ht="15" customHeight="1">
      <c r="C116" s="163"/>
      <c r="D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3:25" s="193" customFormat="1" ht="15" customHeight="1">
      <c r="C117" s="163"/>
      <c r="D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3:25" s="193" customFormat="1" ht="15" customHeight="1">
      <c r="C118" s="163"/>
      <c r="D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3:25" s="193" customFormat="1" ht="15" customHeight="1">
      <c r="C119" s="163"/>
      <c r="D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3:25" s="193" customFormat="1" ht="15" customHeight="1">
      <c r="C120" s="163"/>
      <c r="D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3:25" s="193" customFormat="1" ht="15" customHeight="1">
      <c r="C121" s="163"/>
      <c r="D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3:25" s="193" customFormat="1" ht="15" customHeight="1">
      <c r="C122" s="163"/>
      <c r="D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3:25" s="193" customFormat="1" ht="15" customHeight="1">
      <c r="C123" s="163"/>
      <c r="D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3:25" s="193" customFormat="1" ht="15" customHeight="1">
      <c r="C124" s="163"/>
      <c r="D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3:25" s="193" customFormat="1" ht="15" customHeight="1">
      <c r="C125" s="163"/>
      <c r="D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3:25" s="193" customFormat="1" ht="15" customHeight="1">
      <c r="C126" s="163"/>
      <c r="D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3:25" s="193" customFormat="1" ht="15" customHeight="1">
      <c r="C127" s="163"/>
      <c r="D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3:25" s="193" customFormat="1" ht="15" customHeight="1">
      <c r="C128" s="163"/>
      <c r="D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3:25" s="193" customFormat="1" ht="15" customHeight="1">
      <c r="C129" s="163"/>
      <c r="D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3:25" s="193" customFormat="1" ht="15" customHeight="1">
      <c r="C130" s="163"/>
      <c r="D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3:25" s="193" customFormat="1" ht="15" customHeight="1">
      <c r="C131" s="163"/>
      <c r="D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3:25" s="193" customFormat="1" ht="15" customHeight="1">
      <c r="C132" s="163"/>
      <c r="D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3:25" s="193" customFormat="1" ht="15" customHeight="1">
      <c r="C133" s="163"/>
      <c r="D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3:25" s="193" customFormat="1" ht="15" customHeight="1">
      <c r="C134" s="163"/>
      <c r="D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3:25" s="193" customFormat="1" ht="15" customHeight="1">
      <c r="C135" s="163"/>
      <c r="D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3:25" s="193" customFormat="1" ht="15" customHeight="1">
      <c r="C136" s="163"/>
      <c r="D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3:25" s="193" customFormat="1" ht="15" customHeight="1">
      <c r="C137" s="163"/>
      <c r="D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3:25" s="193" customFormat="1" ht="15" customHeight="1">
      <c r="C138" s="163"/>
      <c r="D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3:25" s="193" customFormat="1" ht="15" customHeight="1">
      <c r="C139" s="163"/>
      <c r="D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3:25" s="193" customFormat="1" ht="15" customHeight="1">
      <c r="C140" s="163"/>
      <c r="D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3:25" s="193" customFormat="1" ht="15" customHeight="1">
      <c r="C141" s="163"/>
      <c r="D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3:25" s="193" customFormat="1" ht="15" customHeight="1">
      <c r="C142" s="163"/>
      <c r="D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3:25" s="193" customFormat="1" ht="15" customHeight="1">
      <c r="C143" s="163"/>
      <c r="D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2:25" s="193" customFormat="1" ht="15" customHeight="1">
      <c r="B144"/>
      <c r="C144" s="211"/>
      <c r="D144" s="211"/>
      <c r="E144"/>
      <c r="F144"/>
      <c r="G144"/>
      <c r="H144"/>
      <c r="I144"/>
      <c r="J144"/>
      <c r="K144"/>
      <c r="L144"/>
      <c r="M144"/>
      <c r="N144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2:25" s="193" customFormat="1" ht="15" customHeight="1">
      <c r="B145"/>
      <c r="C145" s="211"/>
      <c r="D145" s="211"/>
      <c r="E145"/>
      <c r="F145"/>
      <c r="G145"/>
      <c r="H145"/>
      <c r="I145"/>
      <c r="J145"/>
      <c r="K145"/>
      <c r="L145"/>
      <c r="M145"/>
      <c r="N145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2:25" s="193" customFormat="1" ht="15" customHeight="1">
      <c r="B146"/>
      <c r="C146" s="211"/>
      <c r="D146" s="211"/>
      <c r="E146"/>
      <c r="F146"/>
      <c r="G146"/>
      <c r="H146"/>
      <c r="I146"/>
      <c r="J146"/>
      <c r="K146"/>
      <c r="L146"/>
      <c r="M146"/>
      <c r="N146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2:25" s="193" customFormat="1" ht="15" customHeight="1">
      <c r="B147"/>
      <c r="C147" s="211"/>
      <c r="D147" s="211"/>
      <c r="E147"/>
      <c r="F147"/>
      <c r="G147"/>
      <c r="H147"/>
      <c r="I147"/>
      <c r="J147"/>
      <c r="K147"/>
      <c r="L147"/>
      <c r="M147"/>
      <c r="N147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2:25" s="193" customFormat="1" ht="15" customHeight="1">
      <c r="B148"/>
      <c r="C148" s="211"/>
      <c r="D148" s="211"/>
      <c r="E148"/>
      <c r="F148"/>
      <c r="G148"/>
      <c r="H148"/>
      <c r="I148"/>
      <c r="J148"/>
      <c r="K148"/>
      <c r="L148"/>
      <c r="M148"/>
      <c r="N148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2:25" s="193" customFormat="1" ht="15" customHeight="1">
      <c r="B149"/>
      <c r="C149" s="211"/>
      <c r="D149" s="211"/>
      <c r="E149"/>
      <c r="F149"/>
      <c r="G149"/>
      <c r="H149"/>
      <c r="I149"/>
      <c r="J149"/>
      <c r="K149"/>
      <c r="L149"/>
      <c r="M149"/>
      <c r="N149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2:25" s="193" customFormat="1" ht="15" customHeight="1">
      <c r="B150"/>
      <c r="C150" s="211"/>
      <c r="D150" s="211"/>
      <c r="E150"/>
      <c r="F150"/>
      <c r="G150"/>
      <c r="H150"/>
      <c r="I150"/>
      <c r="J150"/>
      <c r="K150"/>
      <c r="L150"/>
      <c r="M150"/>
      <c r="N150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2:25" s="193" customFormat="1" ht="15" customHeight="1">
      <c r="B151"/>
      <c r="C151" s="211"/>
      <c r="D151" s="211"/>
      <c r="E151"/>
      <c r="F151"/>
      <c r="G151"/>
      <c r="H151"/>
      <c r="I151"/>
      <c r="J151"/>
      <c r="K151"/>
      <c r="L151"/>
      <c r="M151"/>
      <c r="N151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2:25" s="193" customFormat="1" ht="15" customHeight="1">
      <c r="B152"/>
      <c r="C152" s="211"/>
      <c r="D152" s="211"/>
      <c r="E152"/>
      <c r="F152"/>
      <c r="G152"/>
      <c r="H152"/>
      <c r="I152"/>
      <c r="J152"/>
      <c r="K152"/>
      <c r="L152"/>
      <c r="M152"/>
      <c r="N152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2:25" s="193" customFormat="1" ht="15" customHeight="1">
      <c r="B153"/>
      <c r="C153" s="211"/>
      <c r="D153" s="211"/>
      <c r="E153"/>
      <c r="F153"/>
      <c r="G153"/>
      <c r="H153"/>
      <c r="I153"/>
      <c r="J153"/>
      <c r="K153"/>
      <c r="L153"/>
      <c r="M153"/>
      <c r="N15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2:25" s="193" customFormat="1" ht="15" customHeight="1">
      <c r="B154"/>
      <c r="C154" s="211"/>
      <c r="D154" s="211"/>
      <c r="E154"/>
      <c r="F154"/>
      <c r="G154"/>
      <c r="H154"/>
      <c r="I154"/>
      <c r="J154"/>
      <c r="K154"/>
      <c r="L154"/>
      <c r="M154"/>
      <c r="N154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2:25" s="193" customFormat="1" ht="15" customHeight="1">
      <c r="B155"/>
      <c r="C155" s="211"/>
      <c r="D155" s="211"/>
      <c r="E155"/>
      <c r="F155"/>
      <c r="G155"/>
      <c r="H155"/>
      <c r="I155"/>
      <c r="J155"/>
      <c r="K155"/>
      <c r="L155"/>
      <c r="M155"/>
      <c r="N155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2:25" s="193" customFormat="1" ht="15" customHeight="1">
      <c r="B156"/>
      <c r="C156" s="211"/>
      <c r="D156" s="211"/>
      <c r="E156"/>
      <c r="F156"/>
      <c r="G156"/>
      <c r="H156"/>
      <c r="I156"/>
      <c r="J156"/>
      <c r="K156"/>
      <c r="L156"/>
      <c r="M156"/>
      <c r="N156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2:25" s="193" customFormat="1" ht="15" customHeight="1">
      <c r="B157"/>
      <c r="C157" s="211"/>
      <c r="D157" s="211"/>
      <c r="E157"/>
      <c r="F157"/>
      <c r="G157"/>
      <c r="H157"/>
      <c r="I157"/>
      <c r="J157"/>
      <c r="K157"/>
      <c r="L157"/>
      <c r="M157"/>
      <c r="N157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2:25" s="193" customFormat="1" ht="15" customHeight="1">
      <c r="B158"/>
      <c r="C158" s="211"/>
      <c r="D158" s="211"/>
      <c r="E158"/>
      <c r="F158"/>
      <c r="G158"/>
      <c r="H158"/>
      <c r="I158"/>
      <c r="J158"/>
      <c r="K158"/>
      <c r="L158"/>
      <c r="M158"/>
      <c r="N158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2:25" s="193" customFormat="1" ht="15" customHeight="1">
      <c r="B159"/>
      <c r="C159" s="211"/>
      <c r="D159" s="211"/>
      <c r="E159"/>
      <c r="F159"/>
      <c r="G159"/>
      <c r="H159"/>
      <c r="I159"/>
      <c r="J159"/>
      <c r="K159"/>
      <c r="L159"/>
      <c r="M159"/>
      <c r="N159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2:25" s="193" customFormat="1" ht="15" customHeight="1">
      <c r="B160"/>
      <c r="C160" s="211"/>
      <c r="D160" s="211"/>
      <c r="E160"/>
      <c r="F160"/>
      <c r="G160"/>
      <c r="H160"/>
      <c r="I160"/>
      <c r="J160"/>
      <c r="K160"/>
      <c r="L160"/>
      <c r="M160"/>
      <c r="N160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2:25" s="193" customFormat="1" ht="15" customHeight="1">
      <c r="B161"/>
      <c r="C161" s="211"/>
      <c r="D161" s="211"/>
      <c r="E161"/>
      <c r="F161"/>
      <c r="G161"/>
      <c r="H161"/>
      <c r="I161"/>
      <c r="J161"/>
      <c r="K161"/>
      <c r="L161"/>
      <c r="M161"/>
      <c r="N161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workbookViewId="0" topLeftCell="A1">
      <selection activeCell="D2" sqref="D2"/>
    </sheetView>
  </sheetViews>
  <sheetFormatPr defaultColWidth="9.00390625" defaultRowHeight="16.5" customHeight="1"/>
  <cols>
    <col min="1" max="1" width="1.25" style="215" customWidth="1"/>
    <col min="2" max="2" width="4.75390625" style="215" customWidth="1"/>
    <col min="3" max="3" width="1.75390625" style="215" customWidth="1"/>
    <col min="4" max="4" width="3.00390625" style="215" customWidth="1"/>
    <col min="5" max="5" width="2.625" style="215" customWidth="1"/>
    <col min="6" max="6" width="0.875" style="215" customWidth="1"/>
    <col min="7" max="8" width="2.625" style="215" customWidth="1"/>
    <col min="9" max="9" width="1.75390625" style="215" customWidth="1"/>
    <col min="10" max="10" width="3.625" style="215" customWidth="1"/>
    <col min="11" max="11" width="1.875" style="215" customWidth="1"/>
    <col min="12" max="12" width="1.12109375" style="215" customWidth="1"/>
    <col min="13" max="13" width="2.625" style="215" hidden="1" customWidth="1"/>
    <col min="14" max="14" width="4.625" style="215" customWidth="1"/>
    <col min="15" max="15" width="2.625" style="215" customWidth="1"/>
    <col min="16" max="16" width="0.875" style="215" customWidth="1"/>
    <col min="17" max="17" width="2.625" style="215" customWidth="1"/>
    <col min="18" max="19" width="1.37890625" style="215" customWidth="1"/>
    <col min="20" max="21" width="2.625" style="215" customWidth="1"/>
    <col min="22" max="22" width="1.4921875" style="215" customWidth="1"/>
    <col min="23" max="23" width="1.37890625" style="215" customWidth="1"/>
    <col min="24" max="25" width="2.625" style="215" customWidth="1"/>
    <col min="26" max="26" width="2.125" style="215" customWidth="1"/>
    <col min="27" max="27" width="3.50390625" style="215" customWidth="1"/>
    <col min="28" max="28" width="2.625" style="215" customWidth="1"/>
    <col min="29" max="29" width="1.625" style="215" customWidth="1"/>
    <col min="30" max="30" width="0.74609375" style="215" customWidth="1"/>
    <col min="31" max="33" width="2.625" style="215" customWidth="1"/>
    <col min="34" max="34" width="3.50390625" style="215" customWidth="1"/>
    <col min="35" max="36" width="2.625" style="215" customWidth="1"/>
    <col min="37" max="16384" width="9.00390625" style="215" customWidth="1"/>
  </cols>
  <sheetData>
    <row r="1" spans="2:36" s="212" customFormat="1" ht="22.5" customHeight="1">
      <c r="B1" s="213" t="s">
        <v>396</v>
      </c>
      <c r="C1" s="214"/>
      <c r="D1" s="214"/>
      <c r="E1" s="214"/>
      <c r="F1" s="213"/>
      <c r="G1" s="213"/>
      <c r="H1" s="213"/>
      <c r="I1" s="213"/>
      <c r="J1" s="213"/>
      <c r="K1" s="213"/>
      <c r="L1" s="214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2:36" s="212" customFormat="1" ht="22.5" customHeight="1">
      <c r="B2" s="213"/>
      <c r="C2" s="214"/>
      <c r="D2" s="214"/>
      <c r="E2" s="214"/>
      <c r="F2" s="213"/>
      <c r="G2" s="213"/>
      <c r="H2" s="213"/>
      <c r="I2" s="213"/>
      <c r="J2" s="213"/>
      <c r="K2" s="213"/>
      <c r="L2" s="214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</row>
    <row r="3" spans="3:31" s="212" customFormat="1" ht="22.5" customHeight="1">
      <c r="C3" s="215"/>
      <c r="D3" s="215"/>
      <c r="E3" s="215"/>
      <c r="L3" s="215"/>
      <c r="AE3" s="215" t="s">
        <v>102</v>
      </c>
    </row>
    <row r="4" ht="7.5" customHeight="1"/>
    <row r="5" spans="3:36" ht="16.5" customHeight="1">
      <c r="C5" s="216"/>
      <c r="D5" s="217" t="s">
        <v>103</v>
      </c>
      <c r="E5" s="217"/>
      <c r="F5" s="217"/>
      <c r="G5" s="217"/>
      <c r="H5" s="217"/>
      <c r="I5" s="217"/>
      <c r="J5" s="218"/>
      <c r="K5" s="216" t="s">
        <v>104</v>
      </c>
      <c r="L5" s="217"/>
      <c r="M5" s="217"/>
      <c r="N5" s="217"/>
      <c r="O5" s="217"/>
      <c r="P5" s="218"/>
      <c r="Q5" s="216" t="s">
        <v>105</v>
      </c>
      <c r="R5" s="217"/>
      <c r="S5" s="217"/>
      <c r="T5" s="217"/>
      <c r="U5" s="217"/>
      <c r="V5" s="217"/>
      <c r="W5" s="218"/>
      <c r="X5" s="217" t="s">
        <v>106</v>
      </c>
      <c r="Y5" s="217"/>
      <c r="Z5" s="217"/>
      <c r="AA5" s="217"/>
      <c r="AB5" s="217"/>
      <c r="AC5" s="217"/>
      <c r="AD5" s="218"/>
      <c r="AE5" s="217" t="s">
        <v>107</v>
      </c>
      <c r="AF5" s="217"/>
      <c r="AG5" s="217"/>
      <c r="AH5" s="217"/>
      <c r="AI5" s="217"/>
      <c r="AJ5" s="219"/>
    </row>
    <row r="6" spans="3:36" ht="16.5" customHeight="1">
      <c r="C6" s="585" t="s">
        <v>108</v>
      </c>
      <c r="D6" s="586"/>
      <c r="E6" s="586"/>
      <c r="F6" s="586"/>
      <c r="G6" s="586"/>
      <c r="H6" s="586"/>
      <c r="I6" s="586"/>
      <c r="J6" s="587"/>
      <c r="K6" s="537">
        <v>1</v>
      </c>
      <c r="L6" s="538"/>
      <c r="M6" s="538"/>
      <c r="N6" s="538"/>
      <c r="O6" s="538"/>
      <c r="P6" s="539"/>
      <c r="Q6" s="537">
        <v>24</v>
      </c>
      <c r="R6" s="538"/>
      <c r="S6" s="538"/>
      <c r="T6" s="538"/>
      <c r="U6" s="538"/>
      <c r="V6" s="538"/>
      <c r="W6" s="539"/>
      <c r="X6" s="537">
        <v>0</v>
      </c>
      <c r="Y6" s="538"/>
      <c r="Z6" s="538"/>
      <c r="AA6" s="538"/>
      <c r="AB6" s="538"/>
      <c r="AC6" s="538"/>
      <c r="AD6" s="539"/>
      <c r="AE6" s="537">
        <f>K6+Q6+X6</f>
        <v>25</v>
      </c>
      <c r="AF6" s="546"/>
      <c r="AG6" s="546"/>
      <c r="AH6" s="546"/>
      <c r="AI6" s="547"/>
      <c r="AJ6" s="219"/>
    </row>
    <row r="7" spans="3:36" ht="16.5" customHeight="1">
      <c r="C7" s="585" t="s">
        <v>109</v>
      </c>
      <c r="D7" s="586"/>
      <c r="E7" s="586"/>
      <c r="F7" s="586"/>
      <c r="G7" s="586"/>
      <c r="H7" s="586"/>
      <c r="I7" s="586"/>
      <c r="J7" s="587"/>
      <c r="K7" s="540">
        <v>1</v>
      </c>
      <c r="L7" s="541"/>
      <c r="M7" s="541"/>
      <c r="N7" s="541"/>
      <c r="O7" s="541"/>
      <c r="P7" s="542"/>
      <c r="Q7" s="540">
        <v>24</v>
      </c>
      <c r="R7" s="541"/>
      <c r="S7" s="541"/>
      <c r="T7" s="541"/>
      <c r="U7" s="541"/>
      <c r="V7" s="541"/>
      <c r="W7" s="542"/>
      <c r="X7" s="540">
        <v>0</v>
      </c>
      <c r="Y7" s="541"/>
      <c r="Z7" s="541"/>
      <c r="AA7" s="541"/>
      <c r="AB7" s="541"/>
      <c r="AC7" s="541"/>
      <c r="AD7" s="542"/>
      <c r="AE7" s="540">
        <f>K7+Q7+X7</f>
        <v>25</v>
      </c>
      <c r="AF7" s="548"/>
      <c r="AG7" s="548"/>
      <c r="AH7" s="548"/>
      <c r="AI7" s="549"/>
      <c r="AJ7" s="219"/>
    </row>
    <row r="8" spans="3:36" ht="16.5" customHeight="1">
      <c r="C8" s="585" t="s">
        <v>110</v>
      </c>
      <c r="D8" s="586"/>
      <c r="E8" s="586"/>
      <c r="F8" s="586"/>
      <c r="G8" s="586"/>
      <c r="H8" s="586"/>
      <c r="I8" s="586"/>
      <c r="J8" s="587"/>
      <c r="K8" s="543">
        <v>10</v>
      </c>
      <c r="L8" s="544"/>
      <c r="M8" s="544"/>
      <c r="N8" s="544"/>
      <c r="O8" s="544"/>
      <c r="P8" s="545"/>
      <c r="Q8" s="543">
        <v>15</v>
      </c>
      <c r="R8" s="544"/>
      <c r="S8" s="544"/>
      <c r="T8" s="544"/>
      <c r="U8" s="544"/>
      <c r="V8" s="544"/>
      <c r="W8" s="545"/>
      <c r="X8" s="543">
        <v>0</v>
      </c>
      <c r="Y8" s="544"/>
      <c r="Z8" s="544"/>
      <c r="AA8" s="544"/>
      <c r="AB8" s="544"/>
      <c r="AC8" s="544"/>
      <c r="AD8" s="545"/>
      <c r="AE8" s="543">
        <f>K8+Q8+X8</f>
        <v>25</v>
      </c>
      <c r="AF8" s="550"/>
      <c r="AG8" s="550"/>
      <c r="AH8" s="550"/>
      <c r="AI8" s="551"/>
      <c r="AJ8" s="219"/>
    </row>
    <row r="11" spans="2:32" ht="16.5" customHeight="1">
      <c r="B11" s="220" t="s">
        <v>111</v>
      </c>
      <c r="AF11" s="215" t="s">
        <v>82</v>
      </c>
    </row>
    <row r="12" ht="10.5" customHeight="1">
      <c r="B12" s="221"/>
    </row>
    <row r="13" spans="3:35" ht="16.5" customHeight="1">
      <c r="C13" s="585" t="s">
        <v>112</v>
      </c>
      <c r="D13" s="586"/>
      <c r="E13" s="586"/>
      <c r="F13" s="587"/>
      <c r="G13" s="585" t="s">
        <v>113</v>
      </c>
      <c r="H13" s="586"/>
      <c r="I13" s="586"/>
      <c r="J13" s="586"/>
      <c r="K13" s="586"/>
      <c r="L13" s="586"/>
      <c r="M13" s="587"/>
      <c r="N13" s="585" t="s">
        <v>114</v>
      </c>
      <c r="O13" s="586"/>
      <c r="P13" s="586"/>
      <c r="Q13" s="586"/>
      <c r="R13" s="586"/>
      <c r="S13" s="586"/>
      <c r="T13" s="593"/>
      <c r="U13" s="588" t="s">
        <v>112</v>
      </c>
      <c r="V13" s="586"/>
      <c r="W13" s="586"/>
      <c r="X13" s="587"/>
      <c r="Y13" s="585" t="s">
        <v>113</v>
      </c>
      <c r="Z13" s="586"/>
      <c r="AA13" s="586"/>
      <c r="AB13" s="586"/>
      <c r="AC13" s="586"/>
      <c r="AD13" s="587"/>
      <c r="AE13" s="585" t="s">
        <v>115</v>
      </c>
      <c r="AF13" s="586"/>
      <c r="AG13" s="586"/>
      <c r="AH13" s="586"/>
      <c r="AI13" s="587"/>
    </row>
    <row r="14" spans="3:35" ht="16.5" customHeight="1">
      <c r="C14" s="569">
        <v>1</v>
      </c>
      <c r="D14" s="570"/>
      <c r="E14" s="570"/>
      <c r="F14" s="571"/>
      <c r="G14" s="537" t="s">
        <v>394</v>
      </c>
      <c r="H14" s="546"/>
      <c r="I14" s="546"/>
      <c r="J14" s="546"/>
      <c r="K14" s="546"/>
      <c r="L14" s="546"/>
      <c r="M14" s="547"/>
      <c r="N14" s="537">
        <v>1</v>
      </c>
      <c r="O14" s="546"/>
      <c r="P14" s="546"/>
      <c r="Q14" s="546"/>
      <c r="R14" s="546"/>
      <c r="S14" s="546"/>
      <c r="T14" s="584"/>
      <c r="U14" s="581">
        <v>1</v>
      </c>
      <c r="V14" s="582"/>
      <c r="W14" s="582"/>
      <c r="X14" s="583"/>
      <c r="Y14" s="537" t="s">
        <v>373</v>
      </c>
      <c r="Z14" s="567"/>
      <c r="AA14" s="567"/>
      <c r="AB14" s="567"/>
      <c r="AC14" s="567"/>
      <c r="AD14" s="568"/>
      <c r="AE14" s="569">
        <v>67</v>
      </c>
      <c r="AF14" s="567"/>
      <c r="AG14" s="567"/>
      <c r="AH14" s="567"/>
      <c r="AI14" s="568"/>
    </row>
    <row r="15" spans="3:35" ht="16.5" customHeight="1">
      <c r="C15" s="552"/>
      <c r="D15" s="553"/>
      <c r="E15" s="553"/>
      <c r="F15" s="554"/>
      <c r="G15" s="540"/>
      <c r="H15" s="548"/>
      <c r="I15" s="548"/>
      <c r="J15" s="548"/>
      <c r="K15" s="548"/>
      <c r="L15" s="548"/>
      <c r="M15" s="549"/>
      <c r="N15" s="540"/>
      <c r="O15" s="548"/>
      <c r="P15" s="548"/>
      <c r="Q15" s="548"/>
      <c r="R15" s="548"/>
      <c r="S15" s="548"/>
      <c r="T15" s="555"/>
      <c r="U15" s="557">
        <v>2</v>
      </c>
      <c r="V15" s="558"/>
      <c r="W15" s="558"/>
      <c r="X15" s="559"/>
      <c r="Y15" s="540" t="s">
        <v>381</v>
      </c>
      <c r="Z15" s="563"/>
      <c r="AA15" s="563"/>
      <c r="AB15" s="563"/>
      <c r="AC15" s="563"/>
      <c r="AD15" s="564"/>
      <c r="AE15" s="552">
        <v>64</v>
      </c>
      <c r="AF15" s="563"/>
      <c r="AG15" s="563"/>
      <c r="AH15" s="563"/>
      <c r="AI15" s="564"/>
    </row>
    <row r="16" spans="3:35" ht="16.5" customHeight="1">
      <c r="C16" s="552"/>
      <c r="D16" s="553"/>
      <c r="E16" s="553"/>
      <c r="F16" s="554"/>
      <c r="G16" s="540"/>
      <c r="H16" s="548"/>
      <c r="I16" s="548"/>
      <c r="J16" s="548"/>
      <c r="K16" s="548"/>
      <c r="L16" s="548"/>
      <c r="M16" s="549"/>
      <c r="N16" s="540"/>
      <c r="O16" s="548"/>
      <c r="P16" s="548"/>
      <c r="Q16" s="548"/>
      <c r="R16" s="548"/>
      <c r="S16" s="548"/>
      <c r="T16" s="555"/>
      <c r="U16" s="557">
        <v>3</v>
      </c>
      <c r="V16" s="558"/>
      <c r="W16" s="558"/>
      <c r="X16" s="559"/>
      <c r="Y16" s="540" t="s">
        <v>395</v>
      </c>
      <c r="Z16" s="563"/>
      <c r="AA16" s="563"/>
      <c r="AB16" s="563"/>
      <c r="AC16" s="563"/>
      <c r="AD16" s="564"/>
      <c r="AE16" s="552">
        <v>54</v>
      </c>
      <c r="AF16" s="563"/>
      <c r="AG16" s="563"/>
      <c r="AH16" s="563"/>
      <c r="AI16" s="564"/>
    </row>
    <row r="17" spans="3:35" ht="16.5" customHeight="1">
      <c r="C17" s="552"/>
      <c r="D17" s="553"/>
      <c r="E17" s="553"/>
      <c r="F17" s="554"/>
      <c r="G17" s="540"/>
      <c r="H17" s="548"/>
      <c r="I17" s="548"/>
      <c r="J17" s="548"/>
      <c r="K17" s="548"/>
      <c r="L17" s="548"/>
      <c r="M17" s="549"/>
      <c r="N17" s="540"/>
      <c r="O17" s="548"/>
      <c r="P17" s="548"/>
      <c r="Q17" s="548"/>
      <c r="R17" s="548"/>
      <c r="S17" s="548"/>
      <c r="T17" s="555"/>
      <c r="U17" s="557">
        <v>4</v>
      </c>
      <c r="V17" s="558"/>
      <c r="W17" s="558"/>
      <c r="X17" s="559"/>
      <c r="Y17" s="540" t="s">
        <v>357</v>
      </c>
      <c r="Z17" s="563"/>
      <c r="AA17" s="563"/>
      <c r="AB17" s="563"/>
      <c r="AC17" s="563"/>
      <c r="AD17" s="564"/>
      <c r="AE17" s="552">
        <v>48</v>
      </c>
      <c r="AF17" s="563"/>
      <c r="AG17" s="563"/>
      <c r="AH17" s="563"/>
      <c r="AI17" s="564"/>
    </row>
    <row r="18" spans="3:35" ht="16.5" customHeight="1">
      <c r="C18" s="552"/>
      <c r="D18" s="553"/>
      <c r="E18" s="553"/>
      <c r="F18" s="554"/>
      <c r="G18" s="540"/>
      <c r="H18" s="548"/>
      <c r="I18" s="548"/>
      <c r="J18" s="548"/>
      <c r="K18" s="548"/>
      <c r="L18" s="548"/>
      <c r="M18" s="549"/>
      <c r="N18" s="540"/>
      <c r="O18" s="548"/>
      <c r="P18" s="548"/>
      <c r="Q18" s="548"/>
      <c r="R18" s="548"/>
      <c r="S18" s="548"/>
      <c r="T18" s="555"/>
      <c r="U18" s="557">
        <v>4</v>
      </c>
      <c r="V18" s="558"/>
      <c r="W18" s="558"/>
      <c r="X18" s="559"/>
      <c r="Y18" s="540" t="s">
        <v>419</v>
      </c>
      <c r="Z18" s="563"/>
      <c r="AA18" s="563"/>
      <c r="AB18" s="563"/>
      <c r="AC18" s="563"/>
      <c r="AD18" s="564"/>
      <c r="AE18" s="552">
        <v>48</v>
      </c>
      <c r="AF18" s="563"/>
      <c r="AG18" s="563"/>
      <c r="AH18" s="563"/>
      <c r="AI18" s="564"/>
    </row>
    <row r="19" spans="3:35" ht="16.5" customHeight="1">
      <c r="C19" s="552"/>
      <c r="D19" s="553"/>
      <c r="E19" s="553"/>
      <c r="F19" s="554"/>
      <c r="G19" s="540"/>
      <c r="H19" s="548"/>
      <c r="I19" s="548"/>
      <c r="J19" s="548"/>
      <c r="K19" s="548"/>
      <c r="L19" s="548"/>
      <c r="M19" s="549"/>
      <c r="N19" s="540"/>
      <c r="O19" s="548"/>
      <c r="P19" s="548"/>
      <c r="Q19" s="548"/>
      <c r="R19" s="548"/>
      <c r="S19" s="548"/>
      <c r="T19" s="555"/>
      <c r="U19" s="557"/>
      <c r="V19" s="558"/>
      <c r="W19" s="558"/>
      <c r="X19" s="559"/>
      <c r="Y19" s="540"/>
      <c r="Z19" s="563"/>
      <c r="AA19" s="563"/>
      <c r="AB19" s="563"/>
      <c r="AC19" s="563"/>
      <c r="AD19" s="564"/>
      <c r="AE19" s="552"/>
      <c r="AF19" s="563"/>
      <c r="AG19" s="563"/>
      <c r="AH19" s="563"/>
      <c r="AI19" s="564"/>
    </row>
    <row r="20" spans="3:35" ht="16.5" customHeight="1">
      <c r="C20" s="552"/>
      <c r="D20" s="553"/>
      <c r="E20" s="553"/>
      <c r="F20" s="554"/>
      <c r="G20" s="540"/>
      <c r="H20" s="548"/>
      <c r="I20" s="548"/>
      <c r="J20" s="548"/>
      <c r="K20" s="548"/>
      <c r="L20" s="548"/>
      <c r="M20" s="549"/>
      <c r="N20" s="540"/>
      <c r="O20" s="548"/>
      <c r="P20" s="548"/>
      <c r="Q20" s="548"/>
      <c r="R20" s="548"/>
      <c r="S20" s="548"/>
      <c r="T20" s="555"/>
      <c r="U20" s="557"/>
      <c r="V20" s="558"/>
      <c r="W20" s="558"/>
      <c r="X20" s="559"/>
      <c r="Y20" s="540"/>
      <c r="Z20" s="563"/>
      <c r="AA20" s="563"/>
      <c r="AB20" s="563"/>
      <c r="AC20" s="563"/>
      <c r="AD20" s="564"/>
      <c r="AE20" s="552"/>
      <c r="AF20" s="563"/>
      <c r="AG20" s="563"/>
      <c r="AH20" s="563"/>
      <c r="AI20" s="564"/>
    </row>
    <row r="21" spans="3:35" ht="16.5" customHeight="1">
      <c r="C21" s="560"/>
      <c r="D21" s="561"/>
      <c r="E21" s="561"/>
      <c r="F21" s="562"/>
      <c r="G21" s="543"/>
      <c r="H21" s="550"/>
      <c r="I21" s="550"/>
      <c r="J21" s="550"/>
      <c r="K21" s="550"/>
      <c r="L21" s="550"/>
      <c r="M21" s="551"/>
      <c r="N21" s="543"/>
      <c r="O21" s="550"/>
      <c r="P21" s="550"/>
      <c r="Q21" s="550"/>
      <c r="R21" s="550"/>
      <c r="S21" s="550"/>
      <c r="T21" s="556"/>
      <c r="U21" s="578"/>
      <c r="V21" s="579"/>
      <c r="W21" s="579"/>
      <c r="X21" s="580"/>
      <c r="Y21" s="543"/>
      <c r="Z21" s="565"/>
      <c r="AA21" s="565"/>
      <c r="AB21" s="565"/>
      <c r="AC21" s="565"/>
      <c r="AD21" s="566"/>
      <c r="AE21" s="560"/>
      <c r="AF21" s="565"/>
      <c r="AG21" s="565"/>
      <c r="AH21" s="565"/>
      <c r="AI21" s="566"/>
    </row>
    <row r="22" spans="3:35" ht="16.5" customHeight="1"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</row>
    <row r="23" spans="2:32" ht="16.5" customHeight="1">
      <c r="B23" s="220" t="s">
        <v>116</v>
      </c>
      <c r="AF23" s="215" t="s">
        <v>82</v>
      </c>
    </row>
    <row r="24" ht="8.25" customHeight="1">
      <c r="B24" s="221"/>
    </row>
    <row r="25" spans="3:35" ht="16.5" customHeight="1">
      <c r="C25" s="585" t="s">
        <v>112</v>
      </c>
      <c r="D25" s="586"/>
      <c r="E25" s="586"/>
      <c r="F25" s="587"/>
      <c r="G25" s="585" t="s">
        <v>113</v>
      </c>
      <c r="H25" s="586"/>
      <c r="I25" s="586"/>
      <c r="J25" s="586"/>
      <c r="K25" s="586"/>
      <c r="L25" s="586"/>
      <c r="M25" s="587"/>
      <c r="N25" s="585" t="s">
        <v>114</v>
      </c>
      <c r="O25" s="586"/>
      <c r="P25" s="586"/>
      <c r="Q25" s="586"/>
      <c r="R25" s="586"/>
      <c r="S25" s="586"/>
      <c r="T25" s="593"/>
      <c r="U25" s="588" t="s">
        <v>112</v>
      </c>
      <c r="V25" s="586"/>
      <c r="W25" s="586"/>
      <c r="X25" s="587"/>
      <c r="Y25" s="585" t="s">
        <v>113</v>
      </c>
      <c r="Z25" s="586"/>
      <c r="AA25" s="586"/>
      <c r="AB25" s="586"/>
      <c r="AC25" s="586"/>
      <c r="AD25" s="587"/>
      <c r="AE25" s="585" t="s">
        <v>115</v>
      </c>
      <c r="AF25" s="586"/>
      <c r="AG25" s="586"/>
      <c r="AH25" s="586"/>
      <c r="AI25" s="587"/>
    </row>
    <row r="26" spans="3:35" ht="16.5" customHeight="1">
      <c r="C26" s="569">
        <v>1</v>
      </c>
      <c r="D26" s="570"/>
      <c r="E26" s="570"/>
      <c r="F26" s="571"/>
      <c r="G26" s="537" t="s">
        <v>392</v>
      </c>
      <c r="H26" s="546"/>
      <c r="I26" s="546"/>
      <c r="J26" s="546"/>
      <c r="K26" s="546"/>
      <c r="L26" s="546"/>
      <c r="M26" s="547"/>
      <c r="N26" s="537">
        <v>1</v>
      </c>
      <c r="O26" s="546"/>
      <c r="P26" s="546"/>
      <c r="Q26" s="546"/>
      <c r="R26" s="546"/>
      <c r="S26" s="546"/>
      <c r="T26" s="584"/>
      <c r="U26" s="581">
        <v>1</v>
      </c>
      <c r="V26" s="582"/>
      <c r="W26" s="582"/>
      <c r="X26" s="583"/>
      <c r="Y26" s="537" t="s">
        <v>342</v>
      </c>
      <c r="Z26" s="546"/>
      <c r="AA26" s="546"/>
      <c r="AB26" s="546"/>
      <c r="AC26" s="546"/>
      <c r="AD26" s="547"/>
      <c r="AE26" s="569">
        <v>96</v>
      </c>
      <c r="AF26" s="570"/>
      <c r="AG26" s="570"/>
      <c r="AH26" s="570"/>
      <c r="AI26" s="571"/>
    </row>
    <row r="27" spans="3:35" ht="16.5" customHeight="1">
      <c r="C27" s="552"/>
      <c r="D27" s="553"/>
      <c r="E27" s="553"/>
      <c r="F27" s="554"/>
      <c r="G27" s="540"/>
      <c r="H27" s="548"/>
      <c r="I27" s="548"/>
      <c r="J27" s="548"/>
      <c r="K27" s="548"/>
      <c r="L27" s="548"/>
      <c r="M27" s="549"/>
      <c r="N27" s="540"/>
      <c r="O27" s="548"/>
      <c r="P27" s="548"/>
      <c r="Q27" s="548"/>
      <c r="R27" s="548"/>
      <c r="S27" s="548"/>
      <c r="T27" s="555"/>
      <c r="U27" s="557">
        <v>2</v>
      </c>
      <c r="V27" s="558"/>
      <c r="W27" s="558"/>
      <c r="X27" s="559"/>
      <c r="Y27" s="540" t="s">
        <v>373</v>
      </c>
      <c r="Z27" s="548"/>
      <c r="AA27" s="548"/>
      <c r="AB27" s="548"/>
      <c r="AC27" s="548"/>
      <c r="AD27" s="549"/>
      <c r="AE27" s="552">
        <v>64</v>
      </c>
      <c r="AF27" s="553"/>
      <c r="AG27" s="553"/>
      <c r="AH27" s="553"/>
      <c r="AI27" s="554"/>
    </row>
    <row r="28" spans="3:35" ht="16.5" customHeight="1">
      <c r="C28" s="552"/>
      <c r="D28" s="553"/>
      <c r="E28" s="553"/>
      <c r="F28" s="554"/>
      <c r="G28" s="540"/>
      <c r="H28" s="548"/>
      <c r="I28" s="548"/>
      <c r="J28" s="548"/>
      <c r="K28" s="548"/>
      <c r="L28" s="548"/>
      <c r="M28" s="549"/>
      <c r="N28" s="540"/>
      <c r="O28" s="548"/>
      <c r="P28" s="548"/>
      <c r="Q28" s="548"/>
      <c r="R28" s="548"/>
      <c r="S28" s="548"/>
      <c r="T28" s="555"/>
      <c r="U28" s="557">
        <v>3</v>
      </c>
      <c r="V28" s="558"/>
      <c r="W28" s="558"/>
      <c r="X28" s="559"/>
      <c r="Y28" s="540" t="s">
        <v>395</v>
      </c>
      <c r="Z28" s="548"/>
      <c r="AA28" s="548"/>
      <c r="AB28" s="548"/>
      <c r="AC28" s="548"/>
      <c r="AD28" s="549"/>
      <c r="AE28" s="552">
        <v>55</v>
      </c>
      <c r="AF28" s="553"/>
      <c r="AG28" s="553"/>
      <c r="AH28" s="553"/>
      <c r="AI28" s="554"/>
    </row>
    <row r="29" spans="3:35" ht="16.5" customHeight="1">
      <c r="C29" s="552"/>
      <c r="D29" s="553"/>
      <c r="E29" s="553"/>
      <c r="F29" s="554"/>
      <c r="G29" s="540"/>
      <c r="H29" s="548"/>
      <c r="I29" s="548"/>
      <c r="J29" s="548"/>
      <c r="K29" s="548"/>
      <c r="L29" s="548"/>
      <c r="M29" s="549"/>
      <c r="N29" s="540"/>
      <c r="O29" s="548"/>
      <c r="P29" s="548"/>
      <c r="Q29" s="548"/>
      <c r="R29" s="548"/>
      <c r="S29" s="548"/>
      <c r="T29" s="555"/>
      <c r="U29" s="557">
        <v>4</v>
      </c>
      <c r="V29" s="558"/>
      <c r="W29" s="558"/>
      <c r="X29" s="559"/>
      <c r="Y29" s="540" t="s">
        <v>357</v>
      </c>
      <c r="Z29" s="548"/>
      <c r="AA29" s="548"/>
      <c r="AB29" s="548"/>
      <c r="AC29" s="548"/>
      <c r="AD29" s="549"/>
      <c r="AE29" s="552">
        <v>50</v>
      </c>
      <c r="AF29" s="553"/>
      <c r="AG29" s="553"/>
      <c r="AH29" s="553"/>
      <c r="AI29" s="554"/>
    </row>
    <row r="30" spans="3:35" ht="16.5" customHeight="1">
      <c r="C30" s="552"/>
      <c r="D30" s="553"/>
      <c r="E30" s="553"/>
      <c r="F30" s="554"/>
      <c r="G30" s="540"/>
      <c r="H30" s="548"/>
      <c r="I30" s="548"/>
      <c r="J30" s="548"/>
      <c r="K30" s="548"/>
      <c r="L30" s="548"/>
      <c r="M30" s="549"/>
      <c r="N30" s="540"/>
      <c r="O30" s="548"/>
      <c r="P30" s="548"/>
      <c r="Q30" s="548"/>
      <c r="R30" s="548"/>
      <c r="S30" s="548"/>
      <c r="T30" s="555"/>
      <c r="U30" s="557">
        <v>5</v>
      </c>
      <c r="V30" s="558"/>
      <c r="W30" s="558"/>
      <c r="X30" s="559"/>
      <c r="Y30" s="540" t="s">
        <v>381</v>
      </c>
      <c r="Z30" s="548"/>
      <c r="AA30" s="548"/>
      <c r="AB30" s="548"/>
      <c r="AC30" s="548"/>
      <c r="AD30" s="549"/>
      <c r="AE30" s="552">
        <v>49</v>
      </c>
      <c r="AF30" s="553"/>
      <c r="AG30" s="553"/>
      <c r="AH30" s="553"/>
      <c r="AI30" s="554"/>
    </row>
    <row r="31" spans="3:35" ht="16.5" customHeight="1">
      <c r="C31" s="552"/>
      <c r="D31" s="553"/>
      <c r="E31" s="553"/>
      <c r="F31" s="554"/>
      <c r="G31" s="540"/>
      <c r="H31" s="548"/>
      <c r="I31" s="548"/>
      <c r="J31" s="548"/>
      <c r="K31" s="548"/>
      <c r="L31" s="548"/>
      <c r="M31" s="549"/>
      <c r="N31" s="540"/>
      <c r="O31" s="548"/>
      <c r="P31" s="548"/>
      <c r="Q31" s="548"/>
      <c r="R31" s="548"/>
      <c r="S31" s="548"/>
      <c r="T31" s="555"/>
      <c r="U31" s="557"/>
      <c r="V31" s="558"/>
      <c r="W31" s="558"/>
      <c r="X31" s="559"/>
      <c r="Y31" s="540"/>
      <c r="Z31" s="548"/>
      <c r="AA31" s="548"/>
      <c r="AB31" s="548"/>
      <c r="AC31" s="548"/>
      <c r="AD31" s="549"/>
      <c r="AE31" s="552"/>
      <c r="AF31" s="553"/>
      <c r="AG31" s="553"/>
      <c r="AH31" s="553"/>
      <c r="AI31" s="554"/>
    </row>
    <row r="32" spans="3:35" ht="16.5" customHeight="1">
      <c r="C32" s="552"/>
      <c r="D32" s="553"/>
      <c r="E32" s="553"/>
      <c r="F32" s="554"/>
      <c r="G32" s="540"/>
      <c r="H32" s="548"/>
      <c r="I32" s="548"/>
      <c r="J32" s="548"/>
      <c r="K32" s="548"/>
      <c r="L32" s="548"/>
      <c r="M32" s="549"/>
      <c r="N32" s="540"/>
      <c r="O32" s="548"/>
      <c r="P32" s="548"/>
      <c r="Q32" s="548"/>
      <c r="R32" s="548"/>
      <c r="S32" s="548"/>
      <c r="T32" s="555"/>
      <c r="U32" s="557"/>
      <c r="V32" s="558"/>
      <c r="W32" s="558"/>
      <c r="X32" s="559"/>
      <c r="Y32" s="540"/>
      <c r="Z32" s="548"/>
      <c r="AA32" s="548"/>
      <c r="AB32" s="548"/>
      <c r="AC32" s="548"/>
      <c r="AD32" s="549"/>
      <c r="AE32" s="552"/>
      <c r="AF32" s="553"/>
      <c r="AG32" s="553"/>
      <c r="AH32" s="553"/>
      <c r="AI32" s="554"/>
    </row>
    <row r="33" spans="3:35" ht="16.5" customHeight="1">
      <c r="C33" s="572"/>
      <c r="D33" s="573"/>
      <c r="E33" s="573"/>
      <c r="F33" s="574"/>
      <c r="G33" s="575"/>
      <c r="H33" s="576"/>
      <c r="I33" s="576"/>
      <c r="J33" s="576"/>
      <c r="K33" s="576"/>
      <c r="L33" s="576"/>
      <c r="M33" s="577"/>
      <c r="N33" s="575"/>
      <c r="O33" s="576"/>
      <c r="P33" s="576"/>
      <c r="Q33" s="576"/>
      <c r="R33" s="576"/>
      <c r="S33" s="576"/>
      <c r="T33" s="589"/>
      <c r="U33" s="590"/>
      <c r="V33" s="591"/>
      <c r="W33" s="591"/>
      <c r="X33" s="592"/>
      <c r="Y33" s="575"/>
      <c r="Z33" s="576"/>
      <c r="AA33" s="576"/>
      <c r="AB33" s="576"/>
      <c r="AC33" s="576"/>
      <c r="AD33" s="577"/>
      <c r="AE33" s="572"/>
      <c r="AF33" s="573"/>
      <c r="AG33" s="573"/>
      <c r="AH33" s="573"/>
      <c r="AI33" s="574"/>
    </row>
    <row r="34" spans="3:35" ht="16.5" customHeight="1"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2:32" ht="16.5" customHeight="1">
      <c r="B35" s="220" t="s">
        <v>117</v>
      </c>
      <c r="AF35" s="215" t="s">
        <v>82</v>
      </c>
    </row>
    <row r="36" ht="9" customHeight="1">
      <c r="B36" s="221"/>
    </row>
    <row r="37" spans="3:35" ht="16.5" customHeight="1">
      <c r="C37" s="585" t="s">
        <v>112</v>
      </c>
      <c r="D37" s="586"/>
      <c r="E37" s="586"/>
      <c r="F37" s="587"/>
      <c r="G37" s="585" t="s">
        <v>113</v>
      </c>
      <c r="H37" s="586"/>
      <c r="I37" s="586"/>
      <c r="J37" s="586"/>
      <c r="K37" s="586"/>
      <c r="L37" s="586"/>
      <c r="M37" s="587"/>
      <c r="N37" s="585" t="s">
        <v>114</v>
      </c>
      <c r="O37" s="586"/>
      <c r="P37" s="586"/>
      <c r="Q37" s="586"/>
      <c r="R37" s="586"/>
      <c r="S37" s="586"/>
      <c r="T37" s="593"/>
      <c r="U37" s="588" t="s">
        <v>112</v>
      </c>
      <c r="V37" s="586"/>
      <c r="W37" s="586"/>
      <c r="X37" s="587"/>
      <c r="Y37" s="585" t="s">
        <v>113</v>
      </c>
      <c r="Z37" s="586"/>
      <c r="AA37" s="586"/>
      <c r="AB37" s="586"/>
      <c r="AC37" s="586"/>
      <c r="AD37" s="587"/>
      <c r="AE37" s="585" t="s">
        <v>115</v>
      </c>
      <c r="AF37" s="586"/>
      <c r="AG37" s="586"/>
      <c r="AH37" s="586"/>
      <c r="AI37" s="587"/>
    </row>
    <row r="38" spans="3:35" ht="16.5" customHeight="1">
      <c r="C38" s="569">
        <v>1</v>
      </c>
      <c r="D38" s="570"/>
      <c r="E38" s="570"/>
      <c r="F38" s="571"/>
      <c r="G38" s="537" t="s">
        <v>342</v>
      </c>
      <c r="H38" s="546"/>
      <c r="I38" s="546"/>
      <c r="J38" s="546"/>
      <c r="K38" s="546"/>
      <c r="L38" s="546"/>
      <c r="M38" s="547"/>
      <c r="N38" s="537">
        <v>70</v>
      </c>
      <c r="O38" s="546"/>
      <c r="P38" s="546"/>
      <c r="Q38" s="546"/>
      <c r="R38" s="546"/>
      <c r="S38" s="546"/>
      <c r="T38" s="584"/>
      <c r="U38" s="581">
        <v>1</v>
      </c>
      <c r="V38" s="582"/>
      <c r="W38" s="582"/>
      <c r="X38" s="583"/>
      <c r="Y38" s="537" t="s">
        <v>420</v>
      </c>
      <c r="Z38" s="546"/>
      <c r="AA38" s="546"/>
      <c r="AB38" s="546"/>
      <c r="AC38" s="546"/>
      <c r="AD38" s="547"/>
      <c r="AE38" s="569">
        <v>18</v>
      </c>
      <c r="AF38" s="570"/>
      <c r="AG38" s="570"/>
      <c r="AH38" s="570"/>
      <c r="AI38" s="571"/>
    </row>
    <row r="39" spans="3:35" ht="16.5" customHeight="1">
      <c r="C39" s="552">
        <v>2</v>
      </c>
      <c r="D39" s="553"/>
      <c r="E39" s="553"/>
      <c r="F39" s="554"/>
      <c r="G39" s="540" t="s">
        <v>422</v>
      </c>
      <c r="H39" s="548"/>
      <c r="I39" s="548"/>
      <c r="J39" s="548"/>
      <c r="K39" s="548"/>
      <c r="L39" s="548"/>
      <c r="M39" s="549"/>
      <c r="N39" s="540">
        <v>27</v>
      </c>
      <c r="O39" s="548"/>
      <c r="P39" s="548"/>
      <c r="Q39" s="548"/>
      <c r="R39" s="548"/>
      <c r="S39" s="548"/>
      <c r="T39" s="555"/>
      <c r="U39" s="557">
        <v>2</v>
      </c>
      <c r="V39" s="558"/>
      <c r="W39" s="558"/>
      <c r="X39" s="559"/>
      <c r="Y39" s="540" t="s">
        <v>381</v>
      </c>
      <c r="Z39" s="548"/>
      <c r="AA39" s="548"/>
      <c r="AB39" s="548"/>
      <c r="AC39" s="548"/>
      <c r="AD39" s="549"/>
      <c r="AE39" s="552">
        <v>15</v>
      </c>
      <c r="AF39" s="553"/>
      <c r="AG39" s="553"/>
      <c r="AH39" s="553"/>
      <c r="AI39" s="554"/>
    </row>
    <row r="40" spans="3:35" ht="16.5" customHeight="1">
      <c r="C40" s="552">
        <v>3</v>
      </c>
      <c r="D40" s="553"/>
      <c r="E40" s="553"/>
      <c r="F40" s="554"/>
      <c r="G40" s="540" t="s">
        <v>221</v>
      </c>
      <c r="H40" s="548"/>
      <c r="I40" s="548"/>
      <c r="J40" s="548"/>
      <c r="K40" s="548"/>
      <c r="L40" s="548"/>
      <c r="M40" s="549"/>
      <c r="N40" s="540">
        <v>10</v>
      </c>
      <c r="O40" s="548"/>
      <c r="P40" s="548"/>
      <c r="Q40" s="548"/>
      <c r="R40" s="548"/>
      <c r="S40" s="548"/>
      <c r="T40" s="555"/>
      <c r="U40" s="557">
        <v>3</v>
      </c>
      <c r="V40" s="558"/>
      <c r="W40" s="558"/>
      <c r="X40" s="559"/>
      <c r="Y40" s="540" t="s">
        <v>425</v>
      </c>
      <c r="Z40" s="548"/>
      <c r="AA40" s="548"/>
      <c r="AB40" s="548"/>
      <c r="AC40" s="548"/>
      <c r="AD40" s="549"/>
      <c r="AE40" s="552">
        <v>11</v>
      </c>
      <c r="AF40" s="553"/>
      <c r="AG40" s="553"/>
      <c r="AH40" s="553"/>
      <c r="AI40" s="554"/>
    </row>
    <row r="41" spans="3:35" ht="16.5" customHeight="1">
      <c r="C41" s="552">
        <v>4</v>
      </c>
      <c r="D41" s="553"/>
      <c r="E41" s="553"/>
      <c r="F41" s="554"/>
      <c r="G41" s="540" t="s">
        <v>423</v>
      </c>
      <c r="H41" s="548"/>
      <c r="I41" s="548"/>
      <c r="J41" s="548"/>
      <c r="K41" s="548"/>
      <c r="L41" s="548"/>
      <c r="M41" s="549"/>
      <c r="N41" s="540">
        <v>5</v>
      </c>
      <c r="O41" s="548"/>
      <c r="P41" s="548"/>
      <c r="Q41" s="548"/>
      <c r="R41" s="548"/>
      <c r="S41" s="548"/>
      <c r="T41" s="555"/>
      <c r="U41" s="557">
        <v>4</v>
      </c>
      <c r="V41" s="558"/>
      <c r="W41" s="558"/>
      <c r="X41" s="559"/>
      <c r="Y41" s="540" t="s">
        <v>393</v>
      </c>
      <c r="Z41" s="548"/>
      <c r="AA41" s="548"/>
      <c r="AB41" s="548"/>
      <c r="AC41" s="548"/>
      <c r="AD41" s="549"/>
      <c r="AE41" s="552">
        <v>10</v>
      </c>
      <c r="AF41" s="553"/>
      <c r="AG41" s="553"/>
      <c r="AH41" s="553"/>
      <c r="AI41" s="554"/>
    </row>
    <row r="42" spans="3:35" ht="16.5" customHeight="1">
      <c r="C42" s="552">
        <v>5</v>
      </c>
      <c r="D42" s="553"/>
      <c r="E42" s="553"/>
      <c r="F42" s="554"/>
      <c r="G42" s="540" t="s">
        <v>424</v>
      </c>
      <c r="H42" s="548"/>
      <c r="I42" s="548"/>
      <c r="J42" s="548"/>
      <c r="K42" s="548"/>
      <c r="L42" s="548"/>
      <c r="M42" s="549"/>
      <c r="N42" s="540">
        <v>3</v>
      </c>
      <c r="O42" s="548"/>
      <c r="P42" s="548"/>
      <c r="Q42" s="548"/>
      <c r="R42" s="548"/>
      <c r="S42" s="548"/>
      <c r="T42" s="555"/>
      <c r="U42" s="557">
        <v>4</v>
      </c>
      <c r="V42" s="558"/>
      <c r="W42" s="558"/>
      <c r="X42" s="559"/>
      <c r="Y42" s="540" t="s">
        <v>421</v>
      </c>
      <c r="Z42" s="548"/>
      <c r="AA42" s="548"/>
      <c r="AB42" s="548"/>
      <c r="AC42" s="548"/>
      <c r="AD42" s="549"/>
      <c r="AE42" s="552">
        <v>10</v>
      </c>
      <c r="AF42" s="553"/>
      <c r="AG42" s="553"/>
      <c r="AH42" s="553"/>
      <c r="AI42" s="554"/>
    </row>
    <row r="43" spans="3:35" ht="16.5" customHeight="1">
      <c r="C43" s="552">
        <v>5</v>
      </c>
      <c r="D43" s="553"/>
      <c r="E43" s="553"/>
      <c r="F43" s="554"/>
      <c r="G43" s="540" t="s">
        <v>426</v>
      </c>
      <c r="H43" s="548"/>
      <c r="I43" s="548"/>
      <c r="J43" s="548"/>
      <c r="K43" s="548"/>
      <c r="L43" s="548"/>
      <c r="M43" s="549"/>
      <c r="N43" s="540">
        <v>3</v>
      </c>
      <c r="O43" s="548"/>
      <c r="P43" s="548"/>
      <c r="Q43" s="548"/>
      <c r="R43" s="548"/>
      <c r="S43" s="548"/>
      <c r="T43" s="555"/>
      <c r="U43" s="557"/>
      <c r="V43" s="558"/>
      <c r="W43" s="558"/>
      <c r="X43" s="559"/>
      <c r="Y43" s="540"/>
      <c r="Z43" s="548"/>
      <c r="AA43" s="548"/>
      <c r="AB43" s="548"/>
      <c r="AC43" s="548"/>
      <c r="AD43" s="549"/>
      <c r="AE43" s="552"/>
      <c r="AF43" s="553"/>
      <c r="AG43" s="553"/>
      <c r="AH43" s="553"/>
      <c r="AI43" s="554"/>
    </row>
    <row r="44" spans="3:35" ht="16.5" customHeight="1">
      <c r="C44" s="552"/>
      <c r="D44" s="553"/>
      <c r="E44" s="553"/>
      <c r="F44" s="554"/>
      <c r="G44" s="540"/>
      <c r="H44" s="548"/>
      <c r="I44" s="548"/>
      <c r="J44" s="548"/>
      <c r="K44" s="548"/>
      <c r="L44" s="548"/>
      <c r="M44" s="549"/>
      <c r="N44" s="540"/>
      <c r="O44" s="548"/>
      <c r="P44" s="548"/>
      <c r="Q44" s="548"/>
      <c r="R44" s="548"/>
      <c r="S44" s="548"/>
      <c r="T44" s="555"/>
      <c r="U44" s="557"/>
      <c r="V44" s="558"/>
      <c r="W44" s="558"/>
      <c r="X44" s="559"/>
      <c r="Y44" s="540"/>
      <c r="Z44" s="548"/>
      <c r="AA44" s="548"/>
      <c r="AB44" s="548"/>
      <c r="AC44" s="548"/>
      <c r="AD44" s="549"/>
      <c r="AE44" s="552"/>
      <c r="AF44" s="553"/>
      <c r="AG44" s="553"/>
      <c r="AH44" s="553"/>
      <c r="AI44" s="554"/>
    </row>
    <row r="45" spans="3:35" ht="16.5" customHeight="1">
      <c r="C45" s="560"/>
      <c r="D45" s="561"/>
      <c r="E45" s="561"/>
      <c r="F45" s="562"/>
      <c r="G45" s="543"/>
      <c r="H45" s="550"/>
      <c r="I45" s="550"/>
      <c r="J45" s="550"/>
      <c r="K45" s="550"/>
      <c r="L45" s="550"/>
      <c r="M45" s="551"/>
      <c r="N45" s="543"/>
      <c r="O45" s="550"/>
      <c r="P45" s="550"/>
      <c r="Q45" s="550"/>
      <c r="R45" s="550"/>
      <c r="S45" s="550"/>
      <c r="T45" s="556"/>
      <c r="U45" s="578"/>
      <c r="V45" s="579"/>
      <c r="W45" s="579"/>
      <c r="X45" s="580"/>
      <c r="Y45" s="543"/>
      <c r="Z45" s="550"/>
      <c r="AA45" s="550"/>
      <c r="AB45" s="550"/>
      <c r="AC45" s="550"/>
      <c r="AD45" s="551"/>
      <c r="AE45" s="560"/>
      <c r="AF45" s="561"/>
      <c r="AG45" s="561"/>
      <c r="AH45" s="561"/>
      <c r="AI45" s="562"/>
    </row>
    <row r="46" spans="3:35" ht="16.5" customHeight="1"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</row>
    <row r="48" ht="16.5" customHeight="1">
      <c r="B48" s="227"/>
    </row>
  </sheetData>
  <mergeCells count="177">
    <mergeCell ref="AE25:AI25"/>
    <mergeCell ref="Y31:AD31"/>
    <mergeCell ref="AE26:AI26"/>
    <mergeCell ref="AE27:AI27"/>
    <mergeCell ref="AE28:AI28"/>
    <mergeCell ref="AE29:AI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I45"/>
    <mergeCell ref="C45:F45"/>
    <mergeCell ref="G45:M45"/>
    <mergeCell ref="N45:T45"/>
    <mergeCell ref="U45:X45"/>
    <mergeCell ref="Y45:AD45"/>
    <mergeCell ref="AE44:AI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I41"/>
    <mergeCell ref="Y42:AD42"/>
    <mergeCell ref="AE42:AI42"/>
    <mergeCell ref="Y43:AD43"/>
    <mergeCell ref="AE43:AI43"/>
    <mergeCell ref="Y41:AD41"/>
    <mergeCell ref="AE39:AI39"/>
    <mergeCell ref="Y37:AD37"/>
    <mergeCell ref="AE40:AI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I37"/>
    <mergeCell ref="Y38:AD38"/>
    <mergeCell ref="AE38:AI38"/>
    <mergeCell ref="C37:F37"/>
    <mergeCell ref="G37:M37"/>
    <mergeCell ref="N37:T37"/>
    <mergeCell ref="U37:X37"/>
    <mergeCell ref="AE13:AI13"/>
    <mergeCell ref="N33:T33"/>
    <mergeCell ref="U33:X33"/>
    <mergeCell ref="Y33:AD33"/>
    <mergeCell ref="AE33:AI33"/>
    <mergeCell ref="N13:T13"/>
    <mergeCell ref="AE30:AI30"/>
    <mergeCell ref="AE31:AI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I21"/>
    <mergeCell ref="AE14:AI14"/>
    <mergeCell ref="AE15:AI15"/>
    <mergeCell ref="AE16:AI16"/>
    <mergeCell ref="AE17:AI17"/>
    <mergeCell ref="AE20:AI20"/>
    <mergeCell ref="AE18:AI18"/>
    <mergeCell ref="AE19:AI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I32"/>
    <mergeCell ref="N20:T20"/>
    <mergeCell ref="N21:T21"/>
    <mergeCell ref="N18:T18"/>
    <mergeCell ref="N19:T19"/>
    <mergeCell ref="U20:X20"/>
    <mergeCell ref="U19:X19"/>
    <mergeCell ref="C19:F19"/>
    <mergeCell ref="C20:F20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41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41" customWidth="1"/>
    <col min="31" max="31" width="8.875" style="0" customWidth="1"/>
  </cols>
  <sheetData>
    <row r="2" spans="2:25" s="389" customFormat="1" ht="24" customHeight="1">
      <c r="B2" s="390"/>
      <c r="C2" s="391" t="s">
        <v>334</v>
      </c>
      <c r="E2" s="390"/>
      <c r="F2" s="390"/>
      <c r="G2" s="390"/>
      <c r="H2" s="390"/>
      <c r="I2" s="594" t="str">
        <f>'1面'!L4</f>
        <v>平成 ２２年 ６ 月 １ 日 現在</v>
      </c>
      <c r="J2" s="594"/>
      <c r="K2" s="594"/>
      <c r="L2" s="594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2"/>
    </row>
    <row r="3" spans="1:25" s="389" customFormat="1" ht="13.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2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2"/>
    </row>
    <row r="4" spans="12:25" s="393" customFormat="1" ht="13.5" customHeight="1">
      <c r="L4" s="394"/>
      <c r="P4"/>
      <c r="Q4"/>
      <c r="Y4" s="394"/>
    </row>
    <row r="5" spans="10:25" s="393" customFormat="1" ht="13.5" customHeight="1">
      <c r="J5" s="395" t="s">
        <v>352</v>
      </c>
      <c r="P5"/>
      <c r="Q5"/>
      <c r="Y5" s="394"/>
    </row>
    <row r="6" spans="10:25" s="393" customFormat="1" ht="13.5" customHeight="1">
      <c r="J6" s="395" t="s">
        <v>337</v>
      </c>
      <c r="K6" s="396" t="s">
        <v>397</v>
      </c>
      <c r="N6" s="442" t="str">
        <f>'8面'!K6&amp;"市町村"</f>
        <v>1市町村</v>
      </c>
      <c r="P6"/>
      <c r="Q6"/>
      <c r="Y6" s="394"/>
    </row>
    <row r="7" spans="1:25" s="393" customFormat="1" ht="13.5" customHeight="1">
      <c r="A7" s="397"/>
      <c r="B7" s="397"/>
      <c r="H7"/>
      <c r="J7" s="395" t="s">
        <v>320</v>
      </c>
      <c r="K7" s="396" t="s">
        <v>398</v>
      </c>
      <c r="N7" s="442" t="str">
        <f>'8面'!Q6&amp;"市町村"</f>
        <v>24市町村</v>
      </c>
      <c r="V7" s="398"/>
      <c r="Y7" s="394"/>
    </row>
    <row r="8" spans="3:25" ht="15" customHeight="1">
      <c r="C8" s="399"/>
      <c r="D8" s="400"/>
      <c r="E8" s="401" t="s">
        <v>122</v>
      </c>
      <c r="F8" s="402"/>
      <c r="G8" s="403" t="s">
        <v>123</v>
      </c>
      <c r="H8" s="404"/>
      <c r="I8" s="404"/>
      <c r="J8" s="405" t="s">
        <v>271</v>
      </c>
      <c r="K8" s="405"/>
      <c r="L8" s="405" t="s">
        <v>272</v>
      </c>
      <c r="M8" s="405"/>
      <c r="N8" s="406" t="s">
        <v>276</v>
      </c>
      <c r="O8" s="407"/>
      <c r="P8" s="408"/>
      <c r="Q8" s="6"/>
      <c r="R8" s="408"/>
      <c r="S8" s="6"/>
      <c r="T8" s="6"/>
      <c r="U8" s="408"/>
      <c r="V8" s="408"/>
      <c r="W8" s="408"/>
      <c r="X8" s="408"/>
      <c r="Y8" s="409"/>
    </row>
    <row r="9" spans="3:25" ht="15" customHeight="1">
      <c r="C9" s="410" t="s">
        <v>273</v>
      </c>
      <c r="D9" s="410" t="s">
        <v>277</v>
      </c>
      <c r="E9" s="405" t="s">
        <v>274</v>
      </c>
      <c r="F9" s="411" t="s">
        <v>77</v>
      </c>
      <c r="G9" s="405" t="s">
        <v>78</v>
      </c>
      <c r="H9" s="412" t="s">
        <v>278</v>
      </c>
      <c r="I9" s="412" t="s">
        <v>279</v>
      </c>
      <c r="J9" s="412" t="s">
        <v>280</v>
      </c>
      <c r="K9" s="412" t="s">
        <v>281</v>
      </c>
      <c r="L9" s="412" t="s">
        <v>280</v>
      </c>
      <c r="M9" s="412" t="s">
        <v>281</v>
      </c>
      <c r="N9" s="413" t="s">
        <v>275</v>
      </c>
      <c r="O9" s="407"/>
      <c r="P9" s="408"/>
      <c r="Q9" s="408"/>
      <c r="R9" s="408"/>
      <c r="S9" s="408"/>
      <c r="T9" s="408"/>
      <c r="U9" s="408"/>
      <c r="V9" s="408"/>
      <c r="W9" s="408"/>
      <c r="X9" s="408"/>
      <c r="Y9" s="409"/>
    </row>
    <row r="10" spans="3:25" ht="15" customHeight="1">
      <c r="C10" s="414" t="s">
        <v>282</v>
      </c>
      <c r="D10" s="414">
        <f>'6面'!B6</f>
        <v>398410</v>
      </c>
      <c r="E10" s="414">
        <f>'4～5面'!B6</f>
        <v>1088796</v>
      </c>
      <c r="F10" s="414">
        <f>'4～5面'!C6</f>
        <v>511147</v>
      </c>
      <c r="G10" s="414">
        <f>'4～5面'!D6</f>
        <v>577649</v>
      </c>
      <c r="H10" s="414">
        <f>'4～5面'!H6</f>
        <v>529</v>
      </c>
      <c r="I10" s="414">
        <f>'4～5面'!K6</f>
        <v>1197</v>
      </c>
      <c r="J10" s="415" t="s">
        <v>147</v>
      </c>
      <c r="K10" s="414">
        <f>'4～5面'!U6</f>
        <v>852</v>
      </c>
      <c r="L10" s="414" t="s">
        <v>147</v>
      </c>
      <c r="M10" s="414">
        <f>'4～5面'!Z6</f>
        <v>847</v>
      </c>
      <c r="N10" s="416">
        <f>'4～5面'!E6</f>
        <v>-663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17" t="s">
        <v>283</v>
      </c>
      <c r="D11" s="417">
        <f>'6面'!B7</f>
        <v>363195</v>
      </c>
      <c r="E11" s="417">
        <f>'4～5面'!B8</f>
        <v>981853</v>
      </c>
      <c r="F11" s="417">
        <f>'4～5面'!C8</f>
        <v>461129</v>
      </c>
      <c r="G11" s="417">
        <f>'4～5面'!D8</f>
        <v>520724</v>
      </c>
      <c r="H11" s="417">
        <f>'4～5面'!H8</f>
        <v>498</v>
      </c>
      <c r="I11" s="417">
        <f>'4～5面'!K8</f>
        <v>1058</v>
      </c>
      <c r="J11" s="417">
        <f>'4～5面'!T8</f>
        <v>552</v>
      </c>
      <c r="K11" s="417">
        <f>'4～5面'!U8</f>
        <v>785</v>
      </c>
      <c r="L11" s="417">
        <f>'4～5面'!Y8</f>
        <v>496</v>
      </c>
      <c r="M11" s="417">
        <f>'4～5面'!Z8</f>
        <v>765</v>
      </c>
      <c r="N11" s="416">
        <f>'4～5面'!E8</f>
        <v>-484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18"/>
    </row>
    <row r="12" spans="3:25" ht="15" customHeight="1">
      <c r="C12" s="419" t="s">
        <v>284</v>
      </c>
      <c r="D12" s="419">
        <f>'6面'!B8</f>
        <v>35215</v>
      </c>
      <c r="E12" s="419">
        <f>'4～5面'!B9</f>
        <v>107145</v>
      </c>
      <c r="F12" s="419">
        <f>'4～5面'!C9</f>
        <v>50116</v>
      </c>
      <c r="G12" s="419">
        <f>'4～5面'!D9</f>
        <v>57029</v>
      </c>
      <c r="H12" s="419">
        <f>'4～5面'!H9</f>
        <v>31</v>
      </c>
      <c r="I12" s="419">
        <f>'4～5面'!K9</f>
        <v>139</v>
      </c>
      <c r="J12" s="419">
        <f>'4～5面'!T9</f>
        <v>68</v>
      </c>
      <c r="K12" s="419">
        <f>'4～5面'!U9</f>
        <v>67</v>
      </c>
      <c r="L12" s="419">
        <f>'4～5面'!Y9</f>
        <v>103</v>
      </c>
      <c r="M12" s="419">
        <f>'4～5面'!Z9</f>
        <v>82</v>
      </c>
      <c r="N12" s="420">
        <f>'4～5面'!E9</f>
        <v>-158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17" t="s">
        <v>285</v>
      </c>
      <c r="D13" s="417">
        <f>'6面'!B9</f>
        <v>134741</v>
      </c>
      <c r="E13" s="417">
        <f>'4～5面'!B10</f>
        <v>324757</v>
      </c>
      <c r="F13" s="417">
        <f>'4～5面'!C10</f>
        <v>152954</v>
      </c>
      <c r="G13" s="417">
        <f>'4～5面'!D10</f>
        <v>171803</v>
      </c>
      <c r="H13" s="417">
        <f>'4～5面'!H10</f>
        <v>185</v>
      </c>
      <c r="I13" s="417">
        <f>'4～5面'!K10</f>
        <v>281</v>
      </c>
      <c r="J13" s="417">
        <f>'4～5面'!T10</f>
        <v>171</v>
      </c>
      <c r="K13" s="417">
        <f>'4～5面'!U10</f>
        <v>319</v>
      </c>
      <c r="L13" s="417">
        <f>'4～5面'!Y10</f>
        <v>122</v>
      </c>
      <c r="M13" s="417">
        <f>'4～5面'!Z10</f>
        <v>298</v>
      </c>
      <c r="N13" s="421">
        <f>'4～5面'!E10</f>
        <v>-26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18"/>
    </row>
    <row r="14" spans="3:25" ht="15" customHeight="1">
      <c r="C14" s="417" t="s">
        <v>286</v>
      </c>
      <c r="D14" s="417">
        <f>'6面'!B10</f>
        <v>23166</v>
      </c>
      <c r="E14" s="417">
        <f>'4～5面'!B11</f>
        <v>58819</v>
      </c>
      <c r="F14" s="417">
        <f>'4～5面'!C11</f>
        <v>27102</v>
      </c>
      <c r="G14" s="417">
        <f>'4～5面'!D11</f>
        <v>31717</v>
      </c>
      <c r="H14" s="417">
        <f>'4～5面'!H11</f>
        <v>24</v>
      </c>
      <c r="I14" s="417">
        <f>'4～5面'!K11</f>
        <v>63</v>
      </c>
      <c r="J14" s="417">
        <f>'4～5面'!T11</f>
        <v>39</v>
      </c>
      <c r="K14" s="417">
        <f>'4～5面'!U11</f>
        <v>44</v>
      </c>
      <c r="L14" s="417">
        <f>'4～5面'!Y11</f>
        <v>40</v>
      </c>
      <c r="M14" s="417">
        <f>'4～5面'!Z11</f>
        <v>47</v>
      </c>
      <c r="N14" s="421">
        <f>'4～5面'!E11</f>
        <v>-43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18"/>
    </row>
    <row r="15" spans="3:25" ht="15" customHeight="1">
      <c r="C15" s="417" t="s">
        <v>287</v>
      </c>
      <c r="D15" s="417">
        <f>'6面'!B11</f>
        <v>32354</v>
      </c>
      <c r="E15" s="417">
        <f>'4～5面'!B12</f>
        <v>98360</v>
      </c>
      <c r="F15" s="417">
        <f>'4～5面'!C12</f>
        <v>46177</v>
      </c>
      <c r="G15" s="417">
        <f>'4～5面'!D12</f>
        <v>52183</v>
      </c>
      <c r="H15" s="417">
        <f>'4～5面'!H12</f>
        <v>56</v>
      </c>
      <c r="I15" s="417">
        <f>'4～5面'!K12</f>
        <v>106</v>
      </c>
      <c r="J15" s="417">
        <f>'4～5面'!T12</f>
        <v>56</v>
      </c>
      <c r="K15" s="417">
        <f>'4～5面'!U12</f>
        <v>64</v>
      </c>
      <c r="L15" s="417">
        <f>'4～5面'!Y12</f>
        <v>43</v>
      </c>
      <c r="M15" s="417">
        <f>'4～5面'!Z12</f>
        <v>75</v>
      </c>
      <c r="N15" s="421">
        <f>'4～5面'!E12</f>
        <v>-48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18"/>
    </row>
    <row r="16" spans="3:25" ht="15" customHeight="1">
      <c r="C16" s="417" t="s">
        <v>288</v>
      </c>
      <c r="D16" s="417">
        <f>'6面'!B12</f>
        <v>28440</v>
      </c>
      <c r="E16" s="417">
        <f>'4～5面'!B13</f>
        <v>78532</v>
      </c>
      <c r="F16" s="417">
        <f>'4～5面'!C13</f>
        <v>36527</v>
      </c>
      <c r="G16" s="417">
        <f>'4～5面'!D13</f>
        <v>42005</v>
      </c>
      <c r="H16" s="417">
        <f>'4～5面'!H13</f>
        <v>39</v>
      </c>
      <c r="I16" s="417">
        <f>'4～5面'!K13</f>
        <v>83</v>
      </c>
      <c r="J16" s="417">
        <f>'4～5面'!T13</f>
        <v>45</v>
      </c>
      <c r="K16" s="417">
        <f>'4～5面'!U13</f>
        <v>82</v>
      </c>
      <c r="L16" s="417">
        <f>'4～5面'!Y13</f>
        <v>25</v>
      </c>
      <c r="M16" s="417">
        <f>'4～5面'!Z13</f>
        <v>75</v>
      </c>
      <c r="N16" s="421">
        <f>'4～5面'!E13</f>
        <v>-17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17" t="s">
        <v>289</v>
      </c>
      <c r="D17" s="417">
        <f>'6面'!B13</f>
        <v>11885</v>
      </c>
      <c r="E17" s="417">
        <f>'4～5面'!B14</f>
        <v>32534</v>
      </c>
      <c r="F17" s="417">
        <f>'4～5面'!C14</f>
        <v>15214</v>
      </c>
      <c r="G17" s="417">
        <f>'4～5面'!D14</f>
        <v>17320</v>
      </c>
      <c r="H17" s="417">
        <f>'4～5面'!H14</f>
        <v>12</v>
      </c>
      <c r="I17" s="417">
        <f>'4～5面'!K14</f>
        <v>37</v>
      </c>
      <c r="J17" s="417">
        <f>'4～5面'!T14</f>
        <v>25</v>
      </c>
      <c r="K17" s="417">
        <f>'4～5面'!U14</f>
        <v>15</v>
      </c>
      <c r="L17" s="417">
        <f>'4～5面'!Y14</f>
        <v>36</v>
      </c>
      <c r="M17" s="417">
        <f>'4～5面'!Z14</f>
        <v>14</v>
      </c>
      <c r="N17" s="421">
        <f>'4～5面'!E14</f>
        <v>-35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18"/>
    </row>
    <row r="18" spans="3:25" ht="15" customHeight="1">
      <c r="C18" s="417" t="s">
        <v>290</v>
      </c>
      <c r="D18" s="417">
        <f>'6面'!B14</f>
        <v>17169</v>
      </c>
      <c r="E18" s="417">
        <f>'4～5面'!B15</f>
        <v>51849</v>
      </c>
      <c r="F18" s="417">
        <f>'4～5面'!C15</f>
        <v>24527</v>
      </c>
      <c r="G18" s="417">
        <f>'4～5面'!D15</f>
        <v>27322</v>
      </c>
      <c r="H18" s="417">
        <f>'4～5面'!H15</f>
        <v>28</v>
      </c>
      <c r="I18" s="417">
        <f>'4～5面'!K15</f>
        <v>92</v>
      </c>
      <c r="J18" s="417">
        <f>'4～5面'!T15</f>
        <v>28</v>
      </c>
      <c r="K18" s="417">
        <f>'4～5面'!U15</f>
        <v>32</v>
      </c>
      <c r="L18" s="417">
        <f>'4～5面'!Y15</f>
        <v>31</v>
      </c>
      <c r="M18" s="417">
        <f>'4～5面'!Z15</f>
        <v>32</v>
      </c>
      <c r="N18" s="421">
        <f>'4～5面'!E15</f>
        <v>-67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18"/>
    </row>
    <row r="19" spans="3:25" ht="15" customHeight="1">
      <c r="C19" s="417" t="s">
        <v>291</v>
      </c>
      <c r="D19" s="417">
        <f>'6面'!B15</f>
        <v>12136</v>
      </c>
      <c r="E19" s="417">
        <f>'4～5面'!B16</f>
        <v>34263</v>
      </c>
      <c r="F19" s="417">
        <f>'4～5面'!C16</f>
        <v>15853</v>
      </c>
      <c r="G19" s="417">
        <f>'4～5面'!D16</f>
        <v>18410</v>
      </c>
      <c r="H19" s="417">
        <f>'4～5面'!H16</f>
        <v>17</v>
      </c>
      <c r="I19" s="417">
        <f>'4～5面'!K16</f>
        <v>52</v>
      </c>
      <c r="J19" s="417">
        <f>'4～5面'!T16</f>
        <v>10</v>
      </c>
      <c r="K19" s="417">
        <f>'4～5面'!U16</f>
        <v>39</v>
      </c>
      <c r="L19" s="417">
        <f>'4～5面'!Y16</f>
        <v>21</v>
      </c>
      <c r="M19" s="417">
        <f>'4～5面'!Z16</f>
        <v>27</v>
      </c>
      <c r="N19" s="421">
        <f>'4～5面'!E16</f>
        <v>-34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18"/>
    </row>
    <row r="20" spans="3:25" ht="15" customHeight="1">
      <c r="C20" s="417" t="s">
        <v>292</v>
      </c>
      <c r="D20" s="417">
        <f>'6面'!B16</f>
        <v>29035</v>
      </c>
      <c r="E20" s="417">
        <f>'4～5面'!B17</f>
        <v>85259</v>
      </c>
      <c r="F20" s="417">
        <f>'4～5面'!C17</f>
        <v>40703</v>
      </c>
      <c r="G20" s="417">
        <f>'4～5面'!D17</f>
        <v>44556</v>
      </c>
      <c r="H20" s="417">
        <f>'4～5面'!H17</f>
        <v>36</v>
      </c>
      <c r="I20" s="417">
        <f>'4～5面'!K17</f>
        <v>85</v>
      </c>
      <c r="J20" s="417">
        <f>'4～5面'!T17</f>
        <v>30</v>
      </c>
      <c r="K20" s="417">
        <f>'4～5面'!U17</f>
        <v>61</v>
      </c>
      <c r="L20" s="417">
        <f>'4～5面'!Y17</f>
        <v>37</v>
      </c>
      <c r="M20" s="417">
        <f>'4～5面'!Z17</f>
        <v>69</v>
      </c>
      <c r="N20" s="421">
        <f>'4～5面'!E17</f>
        <v>-64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18"/>
    </row>
    <row r="21" spans="3:25" ht="15" customHeight="1">
      <c r="C21" s="417" t="s">
        <v>293</v>
      </c>
      <c r="D21" s="417">
        <f>'6面'!B17</f>
        <v>12465</v>
      </c>
      <c r="E21" s="417">
        <f>'4～5面'!B18</f>
        <v>34676</v>
      </c>
      <c r="F21" s="417">
        <f>'4～5面'!C18</f>
        <v>16351</v>
      </c>
      <c r="G21" s="417">
        <f>'4～5面'!D18</f>
        <v>18325</v>
      </c>
      <c r="H21" s="417">
        <f>'4～5面'!H18</f>
        <v>13</v>
      </c>
      <c r="I21" s="417">
        <f>'4～5面'!K18</f>
        <v>27</v>
      </c>
      <c r="J21" s="417">
        <f>'4～5面'!T18</f>
        <v>34</v>
      </c>
      <c r="K21" s="417">
        <f>'4～5面'!U18</f>
        <v>20</v>
      </c>
      <c r="L21" s="417">
        <f>'4～5面'!Y18</f>
        <v>28</v>
      </c>
      <c r="M21" s="417">
        <f>'4～5面'!Z18</f>
        <v>23</v>
      </c>
      <c r="N21" s="421">
        <f>'4～5面'!E18</f>
        <v>-11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18"/>
    </row>
    <row r="22" spans="3:25" ht="15" customHeight="1">
      <c r="C22" s="422" t="s">
        <v>294</v>
      </c>
      <c r="D22" s="422">
        <f>'6面'!B18</f>
        <v>28803</v>
      </c>
      <c r="E22" s="422">
        <f>'4～5面'!B19</f>
        <v>88710</v>
      </c>
      <c r="F22" s="422">
        <f>'4～5面'!C19</f>
        <v>41423</v>
      </c>
      <c r="G22" s="422">
        <f>'4～5面'!D19</f>
        <v>47287</v>
      </c>
      <c r="H22" s="422">
        <f>'4～5面'!H19</f>
        <v>50</v>
      </c>
      <c r="I22" s="422">
        <f>'4～5面'!K19</f>
        <v>105</v>
      </c>
      <c r="J22" s="422">
        <f>'4～5面'!T19</f>
        <v>59</v>
      </c>
      <c r="K22" s="422">
        <f>'4～5面'!U19</f>
        <v>46</v>
      </c>
      <c r="L22" s="422">
        <f>'4～5面'!Y19</f>
        <v>58</v>
      </c>
      <c r="M22" s="422">
        <f>'4～5面'!Z19</f>
        <v>46</v>
      </c>
      <c r="N22" s="421">
        <f>'4～5面'!E19</f>
        <v>-54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18"/>
    </row>
    <row r="23" spans="3:25" ht="15" customHeight="1">
      <c r="C23" s="422" t="s">
        <v>295</v>
      </c>
      <c r="D23" s="422">
        <f>'6面'!B19</f>
        <v>13412</v>
      </c>
      <c r="E23" s="422">
        <f>'4～5面'!B20</f>
        <v>36663</v>
      </c>
      <c r="F23" s="422">
        <f>'4～5面'!C20</f>
        <v>17252</v>
      </c>
      <c r="G23" s="422">
        <f>'4～5面'!D20</f>
        <v>19411</v>
      </c>
      <c r="H23" s="422">
        <f>'4～5面'!H20</f>
        <v>14</v>
      </c>
      <c r="I23" s="422">
        <f>'4～5面'!K20</f>
        <v>58</v>
      </c>
      <c r="J23" s="422">
        <f>'4～5面'!T20</f>
        <v>23</v>
      </c>
      <c r="K23" s="422">
        <f>'4～5面'!U20</f>
        <v>14</v>
      </c>
      <c r="L23" s="422">
        <f>'4～5面'!Y20</f>
        <v>17</v>
      </c>
      <c r="M23" s="422">
        <f>'4～5面'!Z20</f>
        <v>24</v>
      </c>
      <c r="N23" s="421">
        <f>'4～5面'!E20</f>
        <v>-48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18"/>
    </row>
    <row r="24" spans="3:25" ht="15" customHeight="1">
      <c r="C24" s="422" t="s">
        <v>296</v>
      </c>
      <c r="D24" s="422">
        <f>'6面'!B20</f>
        <v>9320</v>
      </c>
      <c r="E24" s="422">
        <f>'4～5面'!B21</f>
        <v>27652</v>
      </c>
      <c r="F24" s="422">
        <f>'4～5面'!C21</f>
        <v>13203</v>
      </c>
      <c r="G24" s="422">
        <f>'4～5面'!D21</f>
        <v>14449</v>
      </c>
      <c r="H24" s="422">
        <f>'4～5面'!H21</f>
        <v>10</v>
      </c>
      <c r="I24" s="422">
        <f>'4～5面'!K21</f>
        <v>24</v>
      </c>
      <c r="J24" s="422">
        <f>'4～5面'!T21</f>
        <v>11</v>
      </c>
      <c r="K24" s="422">
        <f>'4～5面'!U21</f>
        <v>24</v>
      </c>
      <c r="L24" s="422">
        <f>'4～5面'!Y21</f>
        <v>17</v>
      </c>
      <c r="M24" s="422">
        <f>'4～5面'!Z21</f>
        <v>20</v>
      </c>
      <c r="N24" s="421">
        <f>'4～5面'!E21</f>
        <v>-16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18"/>
    </row>
    <row r="25" spans="3:25" ht="15" customHeight="1">
      <c r="C25" s="422" t="s">
        <v>297</v>
      </c>
      <c r="D25" s="417">
        <f>'6面'!B21</f>
        <v>10269</v>
      </c>
      <c r="E25" s="417">
        <f>'4～5面'!B22</f>
        <v>29779</v>
      </c>
      <c r="F25" s="417">
        <f>'4～5面'!C22</f>
        <v>13843</v>
      </c>
      <c r="G25" s="417">
        <f>'4～5面'!D22</f>
        <v>15936</v>
      </c>
      <c r="H25" s="417">
        <f>'4～5面'!H22</f>
        <v>14</v>
      </c>
      <c r="I25" s="417">
        <f>'4～5面'!K22</f>
        <v>45</v>
      </c>
      <c r="J25" s="417">
        <f>'4～5面'!T22</f>
        <v>21</v>
      </c>
      <c r="K25" s="417">
        <f>'4～5面'!U22</f>
        <v>25</v>
      </c>
      <c r="L25" s="417">
        <f>'4～5面'!Y22</f>
        <v>21</v>
      </c>
      <c r="M25" s="417">
        <f>'4～5面'!Z22</f>
        <v>15</v>
      </c>
      <c r="N25" s="421">
        <f>'4～5面'!E22</f>
        <v>-21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23" t="s">
        <v>298</v>
      </c>
      <c r="D26" s="423">
        <f>'6面'!B22</f>
        <v>2485</v>
      </c>
      <c r="E26" s="423">
        <f>'4～5面'!B23</f>
        <v>6142</v>
      </c>
      <c r="F26" s="423">
        <f>'4～5面'!C23</f>
        <v>2918</v>
      </c>
      <c r="G26" s="423">
        <f>'4～5面'!D23</f>
        <v>3224</v>
      </c>
      <c r="H26" s="423">
        <f>'4～5面'!H23</f>
        <v>0</v>
      </c>
      <c r="I26" s="423">
        <f>'4～5面'!K23</f>
        <v>7</v>
      </c>
      <c r="J26" s="423">
        <f>'4～5面'!T23</f>
        <v>1</v>
      </c>
      <c r="K26" s="423">
        <f>'4～5面'!U23</f>
        <v>9</v>
      </c>
      <c r="L26" s="423">
        <f>'4～5面'!Y23</f>
        <v>3</v>
      </c>
      <c r="M26" s="423">
        <f>'4～5面'!Z23</f>
        <v>2</v>
      </c>
      <c r="N26" s="424">
        <f>'4～5面'!E23</f>
        <v>-2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18"/>
    </row>
    <row r="27" spans="3:25" ht="15" customHeight="1">
      <c r="C27" s="419" t="s">
        <v>299</v>
      </c>
      <c r="D27" s="419">
        <f>'6面'!B23</f>
        <v>2485</v>
      </c>
      <c r="E27" s="419">
        <f>'4～5面'!B24</f>
        <v>6142</v>
      </c>
      <c r="F27" s="419">
        <f>'4～5面'!C24</f>
        <v>2918</v>
      </c>
      <c r="G27" s="419">
        <f>'4～5面'!D24</f>
        <v>3224</v>
      </c>
      <c r="H27" s="419">
        <f>'4～5面'!H24</f>
        <v>0</v>
      </c>
      <c r="I27" s="419">
        <f>'4～5面'!K24</f>
        <v>7</v>
      </c>
      <c r="J27" s="419">
        <f>'4～5面'!T24</f>
        <v>1</v>
      </c>
      <c r="K27" s="419">
        <f>'4～5面'!U24</f>
        <v>9</v>
      </c>
      <c r="L27" s="419">
        <f>'4～5面'!Y24</f>
        <v>3</v>
      </c>
      <c r="M27" s="419">
        <f>'4～5面'!Z24</f>
        <v>2</v>
      </c>
      <c r="N27" s="425">
        <f>'4～5面'!E24</f>
        <v>-2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18"/>
    </row>
    <row r="28" spans="3:25" ht="15" customHeight="1">
      <c r="C28" s="423" t="s">
        <v>300</v>
      </c>
      <c r="D28" s="423">
        <f>'6面'!B24</f>
        <v>1031</v>
      </c>
      <c r="E28" s="423">
        <f>'4～5面'!B25</f>
        <v>2772</v>
      </c>
      <c r="F28" s="423">
        <f>'4～5面'!C25</f>
        <v>1298</v>
      </c>
      <c r="G28" s="423">
        <f>'4～5面'!D25</f>
        <v>1474</v>
      </c>
      <c r="H28" s="423">
        <f>'4～5面'!H25</f>
        <v>0</v>
      </c>
      <c r="I28" s="423">
        <f>'4～5面'!K25</f>
        <v>1</v>
      </c>
      <c r="J28" s="423">
        <f>'4～5面'!T25</f>
        <v>1</v>
      </c>
      <c r="K28" s="423">
        <f>'4～5面'!U25</f>
        <v>0</v>
      </c>
      <c r="L28" s="423">
        <f>'4～5面'!Y25</f>
        <v>0</v>
      </c>
      <c r="M28" s="423">
        <f>'4～5面'!Z25</f>
        <v>2</v>
      </c>
      <c r="N28" s="424">
        <f>'4～5面'!E25</f>
        <v>-2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426"/>
    </row>
    <row r="29" spans="3:25" ht="15" customHeight="1">
      <c r="C29" s="417" t="s">
        <v>301</v>
      </c>
      <c r="D29" s="417">
        <f>'6面'!B25</f>
        <v>1031</v>
      </c>
      <c r="E29" s="417">
        <f>'4～5面'!B26</f>
        <v>2772</v>
      </c>
      <c r="F29" s="417">
        <f>'4～5面'!C26</f>
        <v>1298</v>
      </c>
      <c r="G29" s="417">
        <f>'4～5面'!D26</f>
        <v>1474</v>
      </c>
      <c r="H29" s="417">
        <f>'4～5面'!H26</f>
        <v>0</v>
      </c>
      <c r="I29" s="417">
        <f>'4～5面'!K26</f>
        <v>1</v>
      </c>
      <c r="J29" s="417">
        <f>'4～5面'!T26</f>
        <v>1</v>
      </c>
      <c r="K29" s="417">
        <f>'4～5面'!U26</f>
        <v>0</v>
      </c>
      <c r="L29" s="417">
        <f>'4～5面'!Y26</f>
        <v>0</v>
      </c>
      <c r="M29" s="417">
        <f>'4～5面'!Z26</f>
        <v>2</v>
      </c>
      <c r="N29" s="421">
        <f>'4～5面'!E26</f>
        <v>-2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426"/>
    </row>
    <row r="30" spans="3:25" ht="15" customHeight="1">
      <c r="C30" s="427" t="s">
        <v>302</v>
      </c>
      <c r="D30" s="427">
        <f>'6面'!B26</f>
        <v>10760</v>
      </c>
      <c r="E30" s="427">
        <f>'4～5面'!B27</f>
        <v>30910</v>
      </c>
      <c r="F30" s="427">
        <f>'4～5面'!C27</f>
        <v>14266</v>
      </c>
      <c r="G30" s="427">
        <f>'4～5面'!D27</f>
        <v>16644</v>
      </c>
      <c r="H30" s="427">
        <f>'4～5面'!H27</f>
        <v>10</v>
      </c>
      <c r="I30" s="427">
        <f>'4～5面'!K27</f>
        <v>40</v>
      </c>
      <c r="J30" s="427">
        <f>'4～5面'!T27</f>
        <v>13</v>
      </c>
      <c r="K30" s="427">
        <f>'4～5面'!U27</f>
        <v>26</v>
      </c>
      <c r="L30" s="427">
        <f>'4～5面'!Y27</f>
        <v>31</v>
      </c>
      <c r="M30" s="427">
        <f>'4～5面'!Z27</f>
        <v>41</v>
      </c>
      <c r="N30" s="428">
        <f>'4～5面'!E27</f>
        <v>-63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426"/>
    </row>
    <row r="31" spans="3:25" ht="15" customHeight="1">
      <c r="C31" s="417" t="s">
        <v>303</v>
      </c>
      <c r="D31" s="417">
        <f>'6面'!B27</f>
        <v>1374</v>
      </c>
      <c r="E31" s="417">
        <f>'4～5面'!B28</f>
        <v>3934</v>
      </c>
      <c r="F31" s="417">
        <f>'4～5面'!C28</f>
        <v>1869</v>
      </c>
      <c r="G31" s="417">
        <f>'4～5面'!D28</f>
        <v>2065</v>
      </c>
      <c r="H31" s="417">
        <f>'4～5面'!H28</f>
        <v>1</v>
      </c>
      <c r="I31" s="417">
        <f>'4～5面'!K28</f>
        <v>4</v>
      </c>
      <c r="J31" s="417">
        <f>'4～5面'!T28</f>
        <v>2</v>
      </c>
      <c r="K31" s="417">
        <f>'4～5面'!U28</f>
        <v>6</v>
      </c>
      <c r="L31" s="417">
        <f>'4～5面'!Y28</f>
        <v>6</v>
      </c>
      <c r="M31" s="417">
        <f>'4～5面'!Z28</f>
        <v>7</v>
      </c>
      <c r="N31" s="421">
        <f>'4～5面'!E28</f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18"/>
    </row>
    <row r="32" spans="3:25" ht="15" customHeight="1">
      <c r="C32" s="417" t="s">
        <v>304</v>
      </c>
      <c r="D32" s="417">
        <f>'6面'!B28</f>
        <v>6444</v>
      </c>
      <c r="E32" s="417">
        <f>'4～5面'!B29</f>
        <v>18721</v>
      </c>
      <c r="F32" s="417">
        <f>'4～5面'!C29</f>
        <v>8594</v>
      </c>
      <c r="G32" s="417">
        <f>'4～5面'!D29</f>
        <v>10127</v>
      </c>
      <c r="H32" s="417">
        <f>'4～5面'!H29</f>
        <v>5</v>
      </c>
      <c r="I32" s="417">
        <f>'4～5面'!K29</f>
        <v>28</v>
      </c>
      <c r="J32" s="417">
        <f>'4～5面'!T29</f>
        <v>5</v>
      </c>
      <c r="K32" s="417">
        <f>'4～5面'!U29</f>
        <v>12</v>
      </c>
      <c r="L32" s="417">
        <f>'4～5面'!Y29</f>
        <v>21</v>
      </c>
      <c r="M32" s="417">
        <f>'4～5面'!Z29</f>
        <v>14</v>
      </c>
      <c r="N32" s="421">
        <f>'4～5面'!E29</f>
        <v>-41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18"/>
    </row>
    <row r="33" spans="3:25" ht="15" customHeight="1">
      <c r="C33" s="417" t="s">
        <v>305</v>
      </c>
      <c r="D33" s="417">
        <f>'6面'!B29</f>
        <v>2942</v>
      </c>
      <c r="E33" s="417">
        <f>'4～5面'!B30</f>
        <v>8255</v>
      </c>
      <c r="F33" s="417">
        <f>'4～5面'!C30</f>
        <v>3803</v>
      </c>
      <c r="G33" s="417">
        <f>'4～5面'!D30</f>
        <v>4452</v>
      </c>
      <c r="H33" s="417">
        <f>'4～5面'!H30</f>
        <v>4</v>
      </c>
      <c r="I33" s="417">
        <f>'4～5面'!K30</f>
        <v>8</v>
      </c>
      <c r="J33" s="417">
        <f>'4～5面'!T30</f>
        <v>6</v>
      </c>
      <c r="K33" s="417">
        <f>'4～5面'!U30</f>
        <v>8</v>
      </c>
      <c r="L33" s="417">
        <f>'4～5面'!Y30</f>
        <v>4</v>
      </c>
      <c r="M33" s="417">
        <f>'4～5面'!Z30</f>
        <v>20</v>
      </c>
      <c r="N33" s="421">
        <f>'4～5面'!E30</f>
        <v>-14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18"/>
    </row>
    <row r="34" spans="3:25" ht="15" customHeight="1">
      <c r="C34" s="427" t="s">
        <v>306</v>
      </c>
      <c r="D34" s="427">
        <f>'6面'!B30</f>
        <v>8675</v>
      </c>
      <c r="E34" s="427">
        <f>'4～5面'!B31</f>
        <v>25942</v>
      </c>
      <c r="F34" s="427">
        <f>'4～5面'!C31</f>
        <v>12107</v>
      </c>
      <c r="G34" s="427">
        <f>'4～5面'!D31</f>
        <v>13835</v>
      </c>
      <c r="H34" s="427">
        <f>'4～5面'!H31</f>
        <v>8</v>
      </c>
      <c r="I34" s="427">
        <f>'4～5面'!K31</f>
        <v>39</v>
      </c>
      <c r="J34" s="427">
        <f>'4～5面'!T31</f>
        <v>20</v>
      </c>
      <c r="K34" s="427">
        <f>'4～5面'!U31</f>
        <v>15</v>
      </c>
      <c r="L34" s="427">
        <f>'4～5面'!Y31</f>
        <v>34</v>
      </c>
      <c r="M34" s="427">
        <f>'4～5面'!Z31</f>
        <v>14</v>
      </c>
      <c r="N34" s="428">
        <f>'4～5面'!E31</f>
        <v>-44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18"/>
    </row>
    <row r="35" spans="3:25" ht="15" customHeight="1">
      <c r="C35" s="417" t="s">
        <v>307</v>
      </c>
      <c r="D35" s="417">
        <f>'6面'!B31</f>
        <v>3882</v>
      </c>
      <c r="E35" s="417">
        <f>'4～5面'!B32</f>
        <v>10571</v>
      </c>
      <c r="F35" s="417">
        <f>'4～5面'!C32</f>
        <v>4895</v>
      </c>
      <c r="G35" s="417">
        <f>'4～5面'!D32</f>
        <v>5676</v>
      </c>
      <c r="H35" s="417">
        <f>'4～5面'!H32</f>
        <v>3</v>
      </c>
      <c r="I35" s="417">
        <f>'4～5面'!K32</f>
        <v>18</v>
      </c>
      <c r="J35" s="417">
        <f>'4～5面'!T32</f>
        <v>10</v>
      </c>
      <c r="K35" s="417">
        <f>'4～5面'!U32</f>
        <v>6</v>
      </c>
      <c r="L35" s="417">
        <f>'4～5面'!Y32</f>
        <v>11</v>
      </c>
      <c r="M35" s="417">
        <f>'4～5面'!Z32</f>
        <v>2</v>
      </c>
      <c r="N35" s="421">
        <f>'4～5面'!E32</f>
        <v>-12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18"/>
    </row>
    <row r="36" spans="3:25" ht="15" customHeight="1">
      <c r="C36" s="417" t="s">
        <v>308</v>
      </c>
      <c r="D36" s="417">
        <f>'6面'!B32</f>
        <v>2332</v>
      </c>
      <c r="E36" s="417">
        <f>'4～5面'!B33</f>
        <v>6663</v>
      </c>
      <c r="F36" s="417">
        <f>'4～5面'!C33</f>
        <v>3061</v>
      </c>
      <c r="G36" s="417">
        <f>'4～5面'!D33</f>
        <v>3602</v>
      </c>
      <c r="H36" s="417">
        <f>'4～5面'!H33</f>
        <v>2</v>
      </c>
      <c r="I36" s="417">
        <f>'4～5面'!K33</f>
        <v>14</v>
      </c>
      <c r="J36" s="417">
        <f>'4～5面'!T33</f>
        <v>5</v>
      </c>
      <c r="K36" s="417">
        <f>'4～5面'!U33</f>
        <v>4</v>
      </c>
      <c r="L36" s="417">
        <f>'4～5面'!Y33</f>
        <v>14</v>
      </c>
      <c r="M36" s="417">
        <f>'4～5面'!Z33</f>
        <v>6</v>
      </c>
      <c r="N36" s="421">
        <f>'4～5面'!E33</f>
        <v>-23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18"/>
    </row>
    <row r="37" spans="3:25" ht="15" customHeight="1">
      <c r="C37" s="417" t="s">
        <v>309</v>
      </c>
      <c r="D37" s="417">
        <f>'6面'!B33</f>
        <v>1626</v>
      </c>
      <c r="E37" s="417">
        <f>'4～5面'!B34</f>
        <v>5480</v>
      </c>
      <c r="F37" s="417">
        <f>'4～5面'!C34</f>
        <v>2544</v>
      </c>
      <c r="G37" s="417">
        <f>'4～5面'!D34</f>
        <v>2936</v>
      </c>
      <c r="H37" s="417">
        <f>'4～5面'!H34</f>
        <v>1</v>
      </c>
      <c r="I37" s="417">
        <f>'4～5面'!K34</f>
        <v>6</v>
      </c>
      <c r="J37" s="417">
        <f>'4～5面'!T34</f>
        <v>3</v>
      </c>
      <c r="K37" s="417">
        <f>'4～5面'!U34</f>
        <v>3</v>
      </c>
      <c r="L37" s="417">
        <f>'4～5面'!Y34</f>
        <v>4</v>
      </c>
      <c r="M37" s="417">
        <f>'4～5面'!Z34</f>
        <v>3</v>
      </c>
      <c r="N37" s="421">
        <f>'4～5面'!E34</f>
        <v>-6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17" t="s">
        <v>310</v>
      </c>
      <c r="D38" s="417">
        <f>'6面'!B34</f>
        <v>835</v>
      </c>
      <c r="E38" s="417">
        <f>'4～5面'!B35</f>
        <v>3228</v>
      </c>
      <c r="F38" s="417">
        <f>'4～5面'!C35</f>
        <v>1607</v>
      </c>
      <c r="G38" s="417">
        <f>'4～5面'!D35</f>
        <v>1621</v>
      </c>
      <c r="H38" s="417">
        <f>'4～5面'!H35</f>
        <v>2</v>
      </c>
      <c r="I38" s="417">
        <f>'4～5面'!K35</f>
        <v>1</v>
      </c>
      <c r="J38" s="417">
        <f>'4～5面'!T35</f>
        <v>2</v>
      </c>
      <c r="K38" s="417">
        <f>'4～5面'!U35</f>
        <v>2</v>
      </c>
      <c r="L38" s="417">
        <f>'4～5面'!Y35</f>
        <v>5</v>
      </c>
      <c r="M38" s="417">
        <f>'4～5面'!Z35</f>
        <v>3</v>
      </c>
      <c r="N38" s="421">
        <f>'4～5面'!E35</f>
        <v>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18"/>
    </row>
    <row r="39" spans="3:25" ht="15" customHeight="1">
      <c r="C39" s="427" t="s">
        <v>311</v>
      </c>
      <c r="D39" s="429">
        <f>'6面'!B35</f>
        <v>6347</v>
      </c>
      <c r="E39" s="430">
        <f>'4～5面'!B36</f>
        <v>21653</v>
      </c>
      <c r="F39" s="427">
        <f>'4～5面'!C36</f>
        <v>10109</v>
      </c>
      <c r="G39" s="427">
        <f>'4～5面'!D36</f>
        <v>11544</v>
      </c>
      <c r="H39" s="427">
        <f>'4～5面'!H36</f>
        <v>7</v>
      </c>
      <c r="I39" s="427">
        <f>'4～5面'!K36</f>
        <v>22</v>
      </c>
      <c r="J39" s="427">
        <f>'4～5面'!T36</f>
        <v>7</v>
      </c>
      <c r="K39" s="427">
        <f>'4～5面'!U36</f>
        <v>12</v>
      </c>
      <c r="L39" s="427">
        <f>'4～5面'!Y36</f>
        <v>18</v>
      </c>
      <c r="M39" s="427">
        <f>'4～5面'!Z36</f>
        <v>8</v>
      </c>
      <c r="N39" s="428">
        <f>'4～5面'!E36</f>
        <v>-22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18"/>
    </row>
    <row r="40" spans="3:25" ht="15" customHeight="1">
      <c r="C40" s="417" t="s">
        <v>312</v>
      </c>
      <c r="D40" s="422">
        <f>'6面'!B36</f>
        <v>6347</v>
      </c>
      <c r="E40" s="431">
        <f>'4～5面'!B37</f>
        <v>21653</v>
      </c>
      <c r="F40" s="417">
        <f>'4～5面'!C37</f>
        <v>10109</v>
      </c>
      <c r="G40" s="417">
        <f>'4～5面'!D37</f>
        <v>11544</v>
      </c>
      <c r="H40" s="417">
        <f>'4～5面'!H37</f>
        <v>7</v>
      </c>
      <c r="I40" s="417">
        <f>'4～5面'!K37</f>
        <v>22</v>
      </c>
      <c r="J40" s="417">
        <f>'4～5面'!T37</f>
        <v>7</v>
      </c>
      <c r="K40" s="417">
        <f>'4～5面'!U37</f>
        <v>12</v>
      </c>
      <c r="L40" s="417">
        <f>'4～5面'!Y37</f>
        <v>18</v>
      </c>
      <c r="M40" s="417">
        <f>'4～5面'!Z37</f>
        <v>8</v>
      </c>
      <c r="N40" s="421">
        <f>'4～5面'!E37</f>
        <v>-22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18"/>
    </row>
    <row r="41" spans="3:25" ht="15" customHeight="1">
      <c r="C41" s="427" t="s">
        <v>313</v>
      </c>
      <c r="D41" s="429">
        <f>'6面'!B37</f>
        <v>5917</v>
      </c>
      <c r="E41" s="430">
        <f>'4～5面'!B38</f>
        <v>19726</v>
      </c>
      <c r="F41" s="427">
        <f>'4～5面'!C38</f>
        <v>9418</v>
      </c>
      <c r="G41" s="427">
        <f>'4～5面'!D38</f>
        <v>10308</v>
      </c>
      <c r="H41" s="427">
        <f>'4～5面'!H38</f>
        <v>6</v>
      </c>
      <c r="I41" s="427">
        <f>'4～5面'!K38</f>
        <v>30</v>
      </c>
      <c r="J41" s="427">
        <f>'4～5面'!T38</f>
        <v>26</v>
      </c>
      <c r="K41" s="427">
        <f>'4～5面'!U38</f>
        <v>5</v>
      </c>
      <c r="L41" s="427">
        <f>'4～5面'!Y38</f>
        <v>17</v>
      </c>
      <c r="M41" s="427">
        <f>'4～5面'!Z38</f>
        <v>15</v>
      </c>
      <c r="N41" s="428">
        <f>'4～5面'!E38</f>
        <v>-25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18"/>
    </row>
    <row r="42" spans="3:25" ht="15" customHeight="1">
      <c r="C42" s="417" t="s">
        <v>314</v>
      </c>
      <c r="D42" s="422">
        <f>'6面'!B38</f>
        <v>5063</v>
      </c>
      <c r="E42" s="431">
        <f>'4～5面'!B39</f>
        <v>16865</v>
      </c>
      <c r="F42" s="417">
        <f>'4～5面'!C39</f>
        <v>8049</v>
      </c>
      <c r="G42" s="417">
        <f>'4～5面'!D39</f>
        <v>8816</v>
      </c>
      <c r="H42" s="417">
        <f>'4～5面'!H39</f>
        <v>5</v>
      </c>
      <c r="I42" s="417">
        <f>'4～5面'!K39</f>
        <v>28</v>
      </c>
      <c r="J42" s="417">
        <f>'4～5面'!T39</f>
        <v>19</v>
      </c>
      <c r="K42" s="417">
        <f>'4～5面'!U39</f>
        <v>4</v>
      </c>
      <c r="L42" s="417">
        <f>'4～5面'!Y39</f>
        <v>15</v>
      </c>
      <c r="M42" s="417">
        <f>'4～5面'!Z39</f>
        <v>11</v>
      </c>
      <c r="N42" s="421">
        <f>'4～5面'!E39</f>
        <v>-26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18"/>
    </row>
    <row r="43" spans="3:25" ht="15" customHeight="1">
      <c r="C43" s="419" t="s">
        <v>315</v>
      </c>
      <c r="D43" s="420">
        <f>'6面'!B39</f>
        <v>854</v>
      </c>
      <c r="E43" s="432">
        <f>'4～5面'!B40</f>
        <v>2861</v>
      </c>
      <c r="F43" s="419">
        <f>'4～5面'!C40</f>
        <v>1369</v>
      </c>
      <c r="G43" s="419">
        <f>'4～5面'!D40</f>
        <v>1492</v>
      </c>
      <c r="H43" s="419">
        <f>'4～5面'!H40</f>
        <v>1</v>
      </c>
      <c r="I43" s="419">
        <f>'4～5面'!K40</f>
        <v>2</v>
      </c>
      <c r="J43" s="419">
        <f>'4～5面'!T40</f>
        <v>7</v>
      </c>
      <c r="K43" s="419">
        <f>'4～5面'!U40</f>
        <v>1</v>
      </c>
      <c r="L43" s="419">
        <f>'4～5面'!Y40</f>
        <v>2</v>
      </c>
      <c r="M43" s="419">
        <f>'4～5面'!Z40</f>
        <v>4</v>
      </c>
      <c r="N43" s="425">
        <f>'4～5面'!E40</f>
        <v>1</v>
      </c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433"/>
    </row>
    <row r="44" spans="1:25" ht="15" customHeight="1">
      <c r="A44" s="6"/>
      <c r="B44" s="6"/>
      <c r="C44" s="434"/>
      <c r="D44" s="434"/>
      <c r="E44" s="434"/>
      <c r="F44" s="434"/>
      <c r="G44" s="434"/>
      <c r="H44" s="434"/>
      <c r="I44" s="434"/>
      <c r="J44" s="434"/>
      <c r="K44" s="434"/>
      <c r="L44" s="435"/>
      <c r="M44" s="436"/>
      <c r="N44" s="436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433"/>
    </row>
    <row r="45" spans="2:25" ht="15" customHeight="1">
      <c r="B45" s="369"/>
      <c r="C45" s="437" t="s">
        <v>316</v>
      </c>
      <c r="D45" s="436"/>
      <c r="E45" s="436"/>
      <c r="F45" s="436"/>
      <c r="G45" s="436"/>
      <c r="H45" s="436"/>
      <c r="I45" s="436"/>
      <c r="J45" s="436"/>
      <c r="K45" s="436"/>
      <c r="L45" s="438"/>
      <c r="M45" s="436"/>
      <c r="N45" s="436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433"/>
    </row>
    <row r="46" spans="2:25" ht="15" customHeight="1">
      <c r="B46" s="369"/>
      <c r="C46" s="436" t="s">
        <v>317</v>
      </c>
      <c r="D46" s="436"/>
      <c r="E46" s="436"/>
      <c r="F46" s="436"/>
      <c r="G46" s="436"/>
      <c r="H46" s="436"/>
      <c r="I46" s="436"/>
      <c r="J46" s="436"/>
      <c r="K46" s="436"/>
      <c r="L46" s="438"/>
      <c r="M46" s="436"/>
      <c r="N46" s="436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433"/>
    </row>
    <row r="47" spans="1:26" ht="13.5" customHeight="1">
      <c r="A47" s="369"/>
      <c r="B47" s="369"/>
      <c r="C47" s="436"/>
      <c r="D47" s="436"/>
      <c r="E47" s="436"/>
      <c r="F47" s="436"/>
      <c r="G47" s="436"/>
      <c r="H47" s="436"/>
      <c r="I47" s="436"/>
      <c r="J47" s="436"/>
      <c r="K47" s="436"/>
      <c r="L47" s="438"/>
      <c r="M47" s="436"/>
      <c r="N47" s="436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433"/>
      <c r="Z47" s="159"/>
    </row>
    <row r="48" spans="1:25" ht="13.5" customHeight="1">
      <c r="A48" s="36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433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433"/>
    </row>
    <row r="49" spans="1:25" ht="13.5" customHeight="1">
      <c r="A49" s="36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433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433"/>
    </row>
    <row r="50" spans="1:25" ht="12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433"/>
      <c r="M50" s="36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40"/>
    </row>
    <row r="51" spans="1:25" ht="12" customHeight="1">
      <c r="A51" s="369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433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433"/>
    </row>
    <row r="52" spans="1:25" ht="12" customHeight="1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433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433"/>
    </row>
    <row r="53" spans="1:25" ht="12" customHeight="1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433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433"/>
    </row>
    <row r="54" spans="2:25" ht="12" customHeight="1"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433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433"/>
    </row>
    <row r="55" spans="1:25" ht="12" customHeight="1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433"/>
      <c r="M55" s="36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40"/>
    </row>
    <row r="56" spans="1:25" ht="12" customHeight="1">
      <c r="A56" s="369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433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433"/>
    </row>
    <row r="57" spans="1:25" ht="12" customHeight="1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433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433"/>
    </row>
    <row r="58" spans="1:25" ht="12" customHeight="1">
      <c r="A58" s="369" t="s">
        <v>318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433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433"/>
    </row>
    <row r="59" spans="1:25" ht="12" customHeight="1">
      <c r="A59" s="369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433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433"/>
    </row>
    <row r="60" spans="1:25" ht="12" customHeight="1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433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433"/>
    </row>
    <row r="61" spans="1:25" s="393" customFormat="1" ht="12" customHeight="1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40"/>
      <c r="M61" s="43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433"/>
    </row>
    <row r="62" spans="1:25" ht="12" customHeight="1">
      <c r="A62" s="369" t="s">
        <v>319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433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433"/>
    </row>
    <row r="63" spans="1:25" ht="12" customHeight="1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433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433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="150" zoomScaleNormal="150" workbookViewId="0" topLeftCell="A13">
      <selection activeCell="C3" sqref="C3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34</v>
      </c>
    </row>
    <row r="2" spans="2:9" ht="40.5">
      <c r="B2" s="144" t="s">
        <v>326</v>
      </c>
      <c r="C2" s="520" t="s">
        <v>414</v>
      </c>
      <c r="D2" s="79" t="s">
        <v>327</v>
      </c>
      <c r="E2" s="79" t="s">
        <v>348</v>
      </c>
      <c r="F2" s="79" t="s">
        <v>328</v>
      </c>
      <c r="G2" s="79" t="s">
        <v>346</v>
      </c>
      <c r="H2" s="79" t="s">
        <v>347</v>
      </c>
      <c r="I2" s="79" t="s">
        <v>348</v>
      </c>
    </row>
    <row r="3" spans="1:9" ht="13.5">
      <c r="A3" s="80" t="s">
        <v>43</v>
      </c>
      <c r="B3" s="79">
        <f>F3/1000</f>
        <v>1109.007</v>
      </c>
      <c r="C3" s="79">
        <f>G3/1000</f>
        <v>1097.483</v>
      </c>
      <c r="D3" s="79">
        <f>H3/1000</f>
        <v>396.828</v>
      </c>
      <c r="E3" s="79">
        <f>I3/1000</f>
        <v>397.453</v>
      </c>
      <c r="F3" s="79">
        <v>1109007</v>
      </c>
      <c r="G3" s="79">
        <v>1097483</v>
      </c>
      <c r="H3" s="79">
        <v>396828</v>
      </c>
      <c r="I3" s="79">
        <v>397453</v>
      </c>
    </row>
    <row r="4" spans="1:9" ht="13.5">
      <c r="A4" s="80" t="s">
        <v>44</v>
      </c>
      <c r="B4" s="79">
        <f>F4/1000</f>
        <v>1108.384</v>
      </c>
      <c r="C4" s="79">
        <f aca="true" t="shared" si="0" ref="C4:C14">G4/1000</f>
        <v>1097.021</v>
      </c>
      <c r="D4" s="79">
        <f>H4/1000</f>
        <v>396.975</v>
      </c>
      <c r="E4" s="79">
        <f aca="true" t="shared" si="1" ref="E4:E14">I4/1000</f>
        <v>397.65</v>
      </c>
      <c r="F4" s="79">
        <v>1108384</v>
      </c>
      <c r="G4" s="79">
        <v>1097021</v>
      </c>
      <c r="H4" s="79">
        <v>396975</v>
      </c>
      <c r="I4" s="79">
        <v>397650</v>
      </c>
    </row>
    <row r="5" spans="1:9" ht="13.5">
      <c r="A5" s="80" t="s">
        <v>45</v>
      </c>
      <c r="B5" s="79">
        <f aca="true" t="shared" si="2" ref="B5:D6">F5/1000</f>
        <v>1107.675</v>
      </c>
      <c r="C5" s="79">
        <f t="shared" si="0"/>
        <v>1096.462</v>
      </c>
      <c r="D5" s="79">
        <f t="shared" si="2"/>
        <v>397.032</v>
      </c>
      <c r="E5" s="79">
        <f t="shared" si="1"/>
        <v>397.646</v>
      </c>
      <c r="F5" s="79">
        <v>1107675</v>
      </c>
      <c r="G5" s="79">
        <v>1096462</v>
      </c>
      <c r="H5" s="79">
        <v>397032</v>
      </c>
      <c r="I5" s="79">
        <v>397646</v>
      </c>
    </row>
    <row r="6" spans="1:9" ht="13.5">
      <c r="A6" s="80" t="s">
        <v>25</v>
      </c>
      <c r="B6" s="79">
        <f t="shared" si="2"/>
        <v>1106.846</v>
      </c>
      <c r="C6" s="79">
        <f t="shared" si="0"/>
        <v>1095.676</v>
      </c>
      <c r="D6" s="79">
        <f t="shared" si="2"/>
        <v>396.912</v>
      </c>
      <c r="E6" s="79">
        <f t="shared" si="1"/>
        <v>397.581</v>
      </c>
      <c r="F6" s="79">
        <v>1106846</v>
      </c>
      <c r="G6" s="79">
        <v>1095676</v>
      </c>
      <c r="H6" s="79">
        <v>396912</v>
      </c>
      <c r="I6" s="79">
        <v>397581</v>
      </c>
    </row>
    <row r="7" spans="1:9" ht="13.5">
      <c r="A7" s="80" t="s">
        <v>26</v>
      </c>
      <c r="B7" s="79">
        <f aca="true" t="shared" si="3" ref="B7:B14">F7/1000</f>
        <v>1106.05</v>
      </c>
      <c r="C7" s="79">
        <f t="shared" si="0"/>
        <v>1094.777</v>
      </c>
      <c r="D7" s="79">
        <f aca="true" t="shared" si="4" ref="D7:D14">H7/1000</f>
        <v>396.766</v>
      </c>
      <c r="E7" s="79">
        <f t="shared" si="1"/>
        <v>397.52</v>
      </c>
      <c r="F7" s="79">
        <v>1106050</v>
      </c>
      <c r="G7" s="79">
        <v>1094777</v>
      </c>
      <c r="H7" s="79">
        <v>396766</v>
      </c>
      <c r="I7" s="79">
        <v>397520</v>
      </c>
    </row>
    <row r="8" spans="1:9" ht="13.5">
      <c r="A8" s="80" t="s">
        <v>27</v>
      </c>
      <c r="B8" s="79">
        <f t="shared" si="3"/>
        <v>1105.164</v>
      </c>
      <c r="C8" s="79">
        <f>G8/1000</f>
        <v>1093.885</v>
      </c>
      <c r="D8" s="79">
        <f>H8/1000</f>
        <v>396.613</v>
      </c>
      <c r="E8" s="79">
        <f t="shared" si="1"/>
        <v>397.417</v>
      </c>
      <c r="F8" s="79">
        <v>1105164</v>
      </c>
      <c r="G8" s="79">
        <v>1093885</v>
      </c>
      <c r="H8" s="79">
        <v>396613</v>
      </c>
      <c r="I8" s="79">
        <v>397417</v>
      </c>
    </row>
    <row r="9" spans="1:9" ht="13.5">
      <c r="A9" s="80" t="s">
        <v>28</v>
      </c>
      <c r="B9" s="79">
        <f t="shared" si="3"/>
        <v>1100.317</v>
      </c>
      <c r="C9" s="79">
        <f>G9/1000</f>
        <v>1089.715</v>
      </c>
      <c r="D9" s="79">
        <f t="shared" si="4"/>
        <v>395.899</v>
      </c>
      <c r="E9" s="79">
        <f t="shared" si="1"/>
        <v>396.972</v>
      </c>
      <c r="F9" s="79">
        <v>1100317</v>
      </c>
      <c r="G9" s="79">
        <v>1089715</v>
      </c>
      <c r="H9" s="79">
        <v>395899</v>
      </c>
      <c r="I9" s="79">
        <v>396972</v>
      </c>
    </row>
    <row r="10" spans="1:9" ht="13.5">
      <c r="A10" s="80" t="s">
        <v>29</v>
      </c>
      <c r="B10" s="79">
        <f t="shared" si="3"/>
        <v>1100.124</v>
      </c>
      <c r="C10" s="79">
        <f t="shared" si="0"/>
        <v>1089.459</v>
      </c>
      <c r="D10" s="79">
        <f t="shared" si="4"/>
        <v>397.175</v>
      </c>
      <c r="E10" s="79">
        <f t="shared" si="1"/>
        <v>398.319</v>
      </c>
      <c r="F10" s="79">
        <v>1100124</v>
      </c>
      <c r="G10" s="79">
        <v>1089459</v>
      </c>
      <c r="H10" s="79">
        <v>397175</v>
      </c>
      <c r="I10" s="79">
        <v>398319</v>
      </c>
    </row>
    <row r="11" spans="1:9" ht="13.5">
      <c r="A11" s="80" t="s">
        <v>30</v>
      </c>
      <c r="B11" s="79">
        <f t="shared" si="3"/>
        <v>1099.351</v>
      </c>
      <c r="C11" s="79">
        <f t="shared" si="0"/>
        <v>1088.796</v>
      </c>
      <c r="D11" s="79">
        <f t="shared" si="4"/>
        <v>397.255</v>
      </c>
      <c r="E11" s="79">
        <f t="shared" si="1"/>
        <v>398.41</v>
      </c>
      <c r="F11" s="79">
        <v>1099351</v>
      </c>
      <c r="G11" s="79">
        <v>1088796</v>
      </c>
      <c r="H11" s="79">
        <v>397255</v>
      </c>
      <c r="I11" s="79">
        <v>398410</v>
      </c>
    </row>
    <row r="12" spans="1:8" ht="13.5">
      <c r="A12" s="80" t="s">
        <v>31</v>
      </c>
      <c r="B12" s="79">
        <f t="shared" si="3"/>
        <v>1098.864</v>
      </c>
      <c r="C12" s="79">
        <f t="shared" si="0"/>
        <v>0</v>
      </c>
      <c r="D12" s="79">
        <f t="shared" si="4"/>
        <v>397.408</v>
      </c>
      <c r="F12" s="79">
        <v>1098864</v>
      </c>
      <c r="H12" s="79">
        <v>397408</v>
      </c>
    </row>
    <row r="13" spans="1:8" ht="13.5">
      <c r="A13" s="80" t="s">
        <v>32</v>
      </c>
      <c r="B13" s="79">
        <f t="shared" si="3"/>
        <v>1098.339</v>
      </c>
      <c r="C13" s="79">
        <f t="shared" si="0"/>
        <v>0</v>
      </c>
      <c r="D13" s="79">
        <f t="shared" si="4"/>
        <v>397.42</v>
      </c>
      <c r="E13" s="79">
        <f t="shared" si="1"/>
        <v>0</v>
      </c>
      <c r="F13" s="79">
        <v>1098339</v>
      </c>
      <c r="H13" s="79">
        <v>397420</v>
      </c>
    </row>
    <row r="14" spans="1:8" ht="13.5">
      <c r="A14" s="80" t="s">
        <v>33</v>
      </c>
      <c r="B14" s="79">
        <f t="shared" si="3"/>
        <v>1098.088</v>
      </c>
      <c r="C14" s="79">
        <f t="shared" si="0"/>
        <v>0</v>
      </c>
      <c r="D14" s="79">
        <f t="shared" si="4"/>
        <v>397.497</v>
      </c>
      <c r="E14" s="79">
        <f t="shared" si="1"/>
        <v>0</v>
      </c>
      <c r="F14" s="79">
        <v>1098088</v>
      </c>
      <c r="H14" s="79">
        <v>397497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2010-06-23T01:22:40Z</cp:lastPrinted>
  <dcterms:created xsi:type="dcterms:W3CDTF">1999-11-22T06:59:10Z</dcterms:created>
  <dcterms:modified xsi:type="dcterms:W3CDTF">2010-06-23T06:09:24Z</dcterms:modified>
  <cp:category/>
  <cp:version/>
  <cp:contentType/>
  <cp:contentStatus/>
</cp:coreProperties>
</file>