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35" yWindow="65521" windowWidth="7680" windowHeight="873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<sst xmlns="http://schemas.openxmlformats.org/spreadsheetml/2006/main" count="678" uniqueCount="414">
  <si>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</si>
  <si>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</si>
  <si>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</si>
  <si>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</si>
  <si>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</si>
  <si>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</si>
  <si>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</si>
  <si>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</si>
  <si>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</si>
  <si>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</si>
  <si>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</si>
  <si>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</si>
  <si>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</si>
  <si>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</si>
  <si>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</si>
  <si>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</si>
  <si>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</si>
  <si>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</si>
  <si>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</si>
  <si>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</si>
  <si>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</si>
  <si>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</si>
  <si>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</si>
  <si>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</si>
  <si>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</si>
  <si>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</si>
  <si>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</si>
  <si>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</si>
  <si>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</si>
  <si>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</si>
  <si>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</si>
  <si>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</si>
  <si>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</si>
  <si>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</si>
  <si>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</si>
  <si>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</si>
  <si>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</si>
  <si>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</si>
  <si>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</si>
  <si>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</si>
  <si>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</si>
  <si>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</si>
  <si>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</si>
  <si>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</si>
  <si>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</si>
  <si>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</si>
  <si>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</si>
  <si>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</si>
  <si>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</si>
  <si>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</si>
  <si>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</si>
  <si>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</si>
  <si>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</si>
  <si>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</si>
  <si>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</si>
  <si>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</si>
  <si>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</si>
  <si>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</si>
  <si>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</si>
  <si>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</si>
  <si>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</si>
  <si>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</si>
  <si>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</si>
  <si>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</si>
  <si>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</si>
  <si>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</si>
  <si>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</si>
  <si>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</si>
  <si>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</si>
  <si>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</si>
  <si>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</si>
  <si>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</si>
  <si>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</si>
  <si>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</si>
  <si>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</si>
  <si>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</si>
  <si>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</si>
  <si>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</si>
  <si>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</si>
  <si>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</si>
  <si>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</si>
  <si>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</si>
  <si>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</si>
  <si>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</si>
  <si>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</si>
  <si>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</si>
  <si>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</si>
  <si>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</si>
  <si>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</si>
  <si>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</si>
  <si>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</si>
  <si>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</si>
  <si>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</si>
  <si>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</si>
  <si>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</si>
  <si>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</si>
  <si>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</si>
  <si>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</si>
  <si>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</si>
  <si>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</si>
  <si>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</si>
  <si>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</si>
  <si>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</si>
  <si>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</si>
  <si>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</si>
  <si>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</si>
  <si>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</si>
  <si>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</si>
  <si>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</si>
  <si>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</si>
  <si>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</si>
  <si>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</si>
  <si>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</si>
  <si>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</si>
  <si>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</si>
  <si>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</si>
  <si>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</si>
  <si>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</si>
  <si>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</si>
  <si>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</si>
  <si>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</si>
  <si>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</si>
  <si>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</si>
  <si>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</si>
  <si>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</si>
  <si>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</si>
  <si>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</si>
  <si>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</si>
  <si>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</si>
  <si>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</si>
  <si>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</si>
  <si>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</si>
  <si>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</si>
  <si>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</si>
  <si>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</si>
  <si>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</si>
  <si>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</si>
  <si>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</si>
  <si>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</si>
  <si>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</si>
  <si>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</si>
  <si>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</si>
  <si>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</si>
  <si>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</si>
  <si>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</si>
  <si>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</si>
  <si>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</si>
  <si>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</si>
  <si>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</si>
  <si>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</si>
  <si>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</si>
  <si>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</si>
  <si>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</si>
  <si>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</si>
  <si>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</si>
  <si>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</si>
  <si>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</si>
  <si>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</si>
  <si>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</si>
  <si>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</si>
  <si>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</si>
  <si>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</si>
  <si>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</si>
  <si>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</si>
  <si>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</si>
  <si>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</si>
  <si>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</si>
  <si>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</si>
  <si>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</si>
  <si>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</si>
  <si>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</si>
  <si>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</si>
  <si>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</si>
  <si>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</si>
  <si>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</si>
  <si>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</si>
  <si>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</si>
  <si>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</si>
  <si>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</si>
  <si>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</si>
  <si>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</si>
  <si>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</si>
  <si>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</si>
  <si>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</si>
  <si>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</si>
  <si>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</si>
  <si>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</si>
  <si>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</si>
  <si>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</si>
  <si>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</si>
  <si>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</si>
  <si>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</si>
  <si>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</si>
  <si>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</si>
  <si>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</si>
  <si>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</si>
  <si>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</si>
  <si>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</si>
  <si>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</si>
  <si>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</si>
  <si>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</si>
  <si>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</si>
  <si>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</si>
  <si>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</si>
  <si>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</si>
  <si>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</si>
  <si>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</si>
  <si>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</si>
  <si>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</si>
  <si>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</si>
  <si>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</si>
  <si>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</si>
  <si>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</si>
  <si>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</si>
  <si>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</si>
  <si>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</si>
  <si>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</si>
  <si>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</si>
  <si>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</si>
  <si>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</si>
  <si>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</si>
  <si>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</si>
  <si>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</si>
  <si>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</si>
  <si>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</si>
  <si>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</si>
  <si>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</si>
  <si>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</si>
  <si>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</si>
  <si>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</si>
  <si>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</si>
  <si>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</si>
  <si>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</si>
  <si>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</si>
  <si>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</si>
  <si>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</si>
  <si>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</si>
  <si>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</si>
  <si>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</si>
  <si>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</si>
  <si>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</si>
  <si>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</si>
  <si>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</si>
  <si>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</si>
  <si>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</si>
  <si>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</si>
  <si>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</si>
  <si>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</si>
  <si>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</si>
  <si>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</si>
  <si>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</si>
  <si>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仙　市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</si>
  <si>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</si>
  <si>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</si>
  <si>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</si>
  <si>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</si>
  <si>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</si>
  <si>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</si>
  <si>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</si>
  <si>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</si>
  <si>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</si>
  <si>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</si>
  <si>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</si>
  <si>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</si>
  <si>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</si>
  <si>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</si>
  <si>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</si>
  <si>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</si>
  <si>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</si>
  <si>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横　手　市</t>
  </si>
  <si>
    <t>7.1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</si>
  <si>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</si>
  <si>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</si>
  <si>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</si>
  <si>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</si>
  <si>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</si>
  <si>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</si>
  <si>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</si>
  <si>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</si>
  <si>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</si>
  <si>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</si>
  <si>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</si>
  <si>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</si>
  <si>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</si>
  <si>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</si>
  <si>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</si>
  <si>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</si>
  <si>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</si>
  <si>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</si>
  <si>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</si>
  <si>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</si>
  <si>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</si>
  <si>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</si>
  <si>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</si>
  <si>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</si>
  <si>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</si>
  <si>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</si>
  <si>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</si>
  <si>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</si>
  <si>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</si>
  <si>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</si>
  <si>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</si>
  <si>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</si>
  <si>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</si>
  <si>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</si>
  <si>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</si>
  <si>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</si>
  <si>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</si>
  <si>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</si>
  <si>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</si>
  <si>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11.1</t>
  </si>
  <si>
    <t>10月</t>
  </si>
  <si>
    <t>　　　　　１０月</t>
  </si>
  <si>
    <t>12.1</t>
  </si>
  <si>
    <t>11月</t>
  </si>
  <si>
    <t>　　　　　１１月</t>
  </si>
  <si>
    <t>能　代　市</t>
  </si>
  <si>
    <t>H19. 1.1</t>
  </si>
  <si>
    <t>12月</t>
  </si>
  <si>
    <t>　　　　　１２月</t>
  </si>
  <si>
    <t>大　潟　村</t>
  </si>
  <si>
    <t xml:space="preserve"> 2.1</t>
  </si>
  <si>
    <t>Ｈ１９．　１月</t>
  </si>
  <si>
    <t xml:space="preserve"> 3.1</t>
  </si>
  <si>
    <t>　　　　　２月</t>
  </si>
  <si>
    <t>由利本荘市</t>
  </si>
  <si>
    <t xml:space="preserve"> 4.1</t>
  </si>
  <si>
    <t>　　　　　３月</t>
  </si>
  <si>
    <t>潟　上　市</t>
  </si>
  <si>
    <t>男　鹿　市</t>
  </si>
  <si>
    <t>北秋田　市</t>
  </si>
  <si>
    <t>18/10～19/5</t>
  </si>
  <si>
    <t>18/10～19/5</t>
  </si>
  <si>
    <t>H19人口(H18.10～H19.6)</t>
  </si>
  <si>
    <t>H18. 6.1</t>
  </si>
  <si>
    <t xml:space="preserve"> 5.1</t>
  </si>
  <si>
    <t xml:space="preserve"> 6.1</t>
  </si>
  <si>
    <t>5月</t>
  </si>
  <si>
    <t>Ｈ１８．　５月</t>
  </si>
  <si>
    <t>Ｈ１８．　６月</t>
  </si>
  <si>
    <t>　　　　　４月</t>
  </si>
  <si>
    <t>　　　　　５月</t>
  </si>
  <si>
    <t>平成 １９ 年 ６ 月 １ 日 現在</t>
  </si>
  <si>
    <t xml:space="preserve">  （平成１９年６月２２日公表）</t>
  </si>
  <si>
    <r>
      <t>　 １．　</t>
    </r>
    <r>
      <rPr>
        <b/>
        <sz val="14"/>
        <rFont val="ＭＳ Ｐゴシック"/>
        <family val="3"/>
      </rPr>
      <t>平成19年6月1日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1,123,980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529,227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594,753</t>
    </r>
    <r>
      <rPr>
        <sz val="12"/>
        <rFont val="ＭＳ Ｐゴシック"/>
        <family val="3"/>
      </rPr>
      <t>人）</t>
    </r>
  </si>
  <si>
    <t>　　　で、前月に比べ 767人（0.07%）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</si>
  <si>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545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681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1,226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</si>
  <si>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222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1,122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1,344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</si>
  <si>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12,454</t>
    </r>
    <r>
      <rPr>
        <sz val="12"/>
        <rFont val="ＭＳ Ｐゴシック"/>
        <family val="3"/>
      </rPr>
      <t>人(1.10%)の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</si>
  <si>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002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646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3,648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</si>
  <si>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452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297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1,749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</si>
  <si>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395,635</t>
    </r>
    <r>
      <rPr>
        <sz val="12"/>
        <rFont val="ＭＳ Ｐゴシック"/>
        <family val="3"/>
      </rPr>
      <t>世帯で、前月に比べ 127世帯 増加した。</t>
    </r>
  </si>
  <si>
    <t>７．　平成１９年５月の人口動態状況</t>
  </si>
  <si>
    <t>７．平成１９年５月の人口動態状況</t>
  </si>
  <si>
    <t>にかほ　市</t>
  </si>
  <si>
    <t>井　川　町</t>
  </si>
  <si>
    <t>大　館　市</t>
  </si>
  <si>
    <t>三　種　町</t>
  </si>
  <si>
    <t>仙　北　市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</si>
  <si>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</si>
  <si>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</si>
  <si>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</si>
  <si>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</si>
  <si>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</si>
  <si>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</si>
  <si>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</si>
  <si>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</si>
  <si>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平成１９年６月１日現在</t>
  </si>
  <si>
    <t>にかほ市、井川町、大潟村　　　　３市町村</t>
  </si>
  <si>
    <t>由利本荘市、大仙市、大館市等　２２市町村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</si>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</sst>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53" xfId="17" applyFont="1" applyBorder="1" applyAlignment="1">
      <alignment horizontal="center" vertical="center"/>
    </xf>
    <xf numFmtId="183" fontId="31" fillId="0" borderId="54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56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57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61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50844304"/>
        <c:axId val="54945553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24747930"/>
        <c:axId val="21404779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5553"/>
        <c:crossesAt val="0"/>
        <c:auto val="0"/>
        <c:lblOffset val="100"/>
        <c:noMultiLvlLbl val="0"/>
      </c:catAx>
      <c:valAx>
        <c:axId val="549455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4304"/>
        <c:crossesAt val="1"/>
        <c:crossBetween val="between"/>
        <c:dispUnits/>
      </c:valAx>
      <c:catAx>
        <c:axId val="24747930"/>
        <c:scaling>
          <c:orientation val="minMax"/>
        </c:scaling>
        <c:axPos val="b"/>
        <c:delete val="1"/>
        <c:majorTickMark val="in"/>
        <c:minorTickMark val="none"/>
        <c:tickLblPos val="nextTo"/>
        <c:crossAx val="21404779"/>
        <c:crosses val="autoZero"/>
        <c:auto val="0"/>
        <c:lblOffset val="100"/>
        <c:noMultiLvlLbl val="0"/>
      </c:catAx>
      <c:valAx>
        <c:axId val="21404779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4793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1142.829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1124.747</c:v>
                </c:pt>
                <c:pt idx="8">
                  <c:v>1123.98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425284"/>
        <c:axId val="56065509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393.593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7">
                  <c:v>395.508</c:v>
                </c:pt>
                <c:pt idx="8">
                  <c:v>395.635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4827534"/>
        <c:axId val="45012351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65509"/>
        <c:crosses val="autoZero"/>
        <c:auto val="0"/>
        <c:lblOffset val="100"/>
        <c:noMultiLvlLbl val="0"/>
      </c:catAx>
      <c:valAx>
        <c:axId val="56065509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425284"/>
        <c:crossesAt val="1"/>
        <c:crossBetween val="between"/>
        <c:dispUnits/>
      </c:valAx>
      <c:catAx>
        <c:axId val="34827534"/>
        <c:scaling>
          <c:orientation val="minMax"/>
        </c:scaling>
        <c:axPos val="b"/>
        <c:delete val="1"/>
        <c:majorTickMark val="in"/>
        <c:minorTickMark val="none"/>
        <c:tickLblPos val="nextTo"/>
        <c:crossAx val="45012351"/>
        <c:crosses val="autoZero"/>
        <c:auto val="0"/>
        <c:lblOffset val="100"/>
        <c:noMultiLvlLbl val="0"/>
      </c:catAx>
      <c:valAx>
        <c:axId val="45012351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2753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-527</c:v>
                </c:pt>
                <c:pt idx="1">
                  <c:v>-360</c:v>
                </c:pt>
                <c:pt idx="2">
                  <c:v>-341</c:v>
                </c:pt>
                <c:pt idx="3">
                  <c:v>-416</c:v>
                </c:pt>
                <c:pt idx="4">
                  <c:v>-391</c:v>
                </c:pt>
                <c:pt idx="5">
                  <c:v>-509</c:v>
                </c:pt>
                <c:pt idx="6">
                  <c:v>-511</c:v>
                </c:pt>
                <c:pt idx="7">
                  <c:v>-678</c:v>
                </c:pt>
                <c:pt idx="8">
                  <c:v>-491</c:v>
                </c:pt>
                <c:pt idx="9">
                  <c:v>-665</c:v>
                </c:pt>
                <c:pt idx="10">
                  <c:v>-568</c:v>
                </c:pt>
                <c:pt idx="11">
                  <c:v>-545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-253</c:v>
                </c:pt>
                <c:pt idx="1">
                  <c:v>-108</c:v>
                </c:pt>
                <c:pt idx="2">
                  <c:v>-17</c:v>
                </c:pt>
                <c:pt idx="3">
                  <c:v>-376</c:v>
                </c:pt>
                <c:pt idx="4">
                  <c:v>-251</c:v>
                </c:pt>
                <c:pt idx="5">
                  <c:v>-193</c:v>
                </c:pt>
                <c:pt idx="6">
                  <c:v>-99</c:v>
                </c:pt>
                <c:pt idx="7">
                  <c:v>-308</c:v>
                </c:pt>
                <c:pt idx="8">
                  <c:v>-303</c:v>
                </c:pt>
                <c:pt idx="9">
                  <c:v>-4415</c:v>
                </c:pt>
                <c:pt idx="10">
                  <c:v>93</c:v>
                </c:pt>
                <c:pt idx="11">
                  <c:v>-222</c:v>
                </c:pt>
              </c:numCache>
            </c:numRef>
          </c:val>
        </c:ser>
        <c:axId val="2457976"/>
        <c:axId val="22121785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-780</c:v>
                </c:pt>
                <c:pt idx="1">
                  <c:v>-468</c:v>
                </c:pt>
                <c:pt idx="2">
                  <c:v>-358</c:v>
                </c:pt>
                <c:pt idx="3">
                  <c:v>-792</c:v>
                </c:pt>
                <c:pt idx="4">
                  <c:v>-642</c:v>
                </c:pt>
                <c:pt idx="5">
                  <c:v>-702</c:v>
                </c:pt>
                <c:pt idx="6">
                  <c:v>-610</c:v>
                </c:pt>
                <c:pt idx="7">
                  <c:v>-986</c:v>
                </c:pt>
                <c:pt idx="8">
                  <c:v>-794</c:v>
                </c:pt>
                <c:pt idx="9">
                  <c:v>-5080</c:v>
                </c:pt>
                <c:pt idx="10">
                  <c:v>-475</c:v>
                </c:pt>
                <c:pt idx="11">
                  <c:v>-767</c:v>
                </c:pt>
              </c:numCache>
            </c:numRef>
          </c:val>
          <c:smooth val="0"/>
        </c:ser>
        <c:axId val="64878338"/>
        <c:axId val="47034131"/>
      </c:lineChart>
      <c:catAx>
        <c:axId val="245797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21785"/>
        <c:crossesAt val="0"/>
        <c:auto val="0"/>
        <c:lblOffset val="100"/>
        <c:noMultiLvlLbl val="0"/>
      </c:catAx>
      <c:valAx>
        <c:axId val="22121785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976"/>
        <c:crossesAt val="1"/>
        <c:crossBetween val="between"/>
        <c:dispUnits/>
        <c:majorUnit val="500"/>
      </c:valAx>
      <c:catAx>
        <c:axId val="64878338"/>
        <c:scaling>
          <c:orientation val="minMax"/>
        </c:scaling>
        <c:axPos val="b"/>
        <c:delete val="1"/>
        <c:majorTickMark val="in"/>
        <c:minorTickMark val="none"/>
        <c:tickLblPos val="nextTo"/>
        <c:crossAx val="47034131"/>
        <c:crossesAt val="0"/>
        <c:auto val="0"/>
        <c:lblOffset val="100"/>
        <c:noMultiLvlLbl val="0"/>
      </c:catAx>
      <c:valAx>
        <c:axId val="47034131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833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H19人口(H18.10～H19.6)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20653996"/>
        <c:axId val="51668237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62360950"/>
        <c:axId val="24377639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8237"/>
        <c:crosses val="autoZero"/>
        <c:auto val="0"/>
        <c:lblOffset val="100"/>
        <c:noMultiLvlLbl val="0"/>
      </c:catAx>
      <c:valAx>
        <c:axId val="51668237"/>
        <c:scaling>
          <c:orientation val="minMax"/>
          <c:max val="1164"/>
          <c:min val="1119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653996"/>
        <c:crossesAt val="1"/>
        <c:crossBetween val="between"/>
        <c:dispUnits/>
      </c:valAx>
      <c:catAx>
        <c:axId val="62360950"/>
        <c:scaling>
          <c:orientation val="minMax"/>
        </c:scaling>
        <c:axPos val="b"/>
        <c:delete val="1"/>
        <c:majorTickMark val="in"/>
        <c:minorTickMark val="none"/>
        <c:tickLblPos val="nextTo"/>
        <c:crossAx val="24377639"/>
        <c:crosses val="autoZero"/>
        <c:auto val="0"/>
        <c:lblOffset val="100"/>
        <c:noMultiLvlLbl val="0"/>
      </c:catAx>
      <c:valAx>
        <c:axId val="24377639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6095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18072160"/>
        <c:axId val="28431713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54558826"/>
        <c:axId val="21267387"/>
      </c:line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1713"/>
        <c:crossesAt val="0"/>
        <c:auto val="0"/>
        <c:lblOffset val="100"/>
        <c:noMultiLvlLbl val="0"/>
      </c:catAx>
      <c:valAx>
        <c:axId val="2843171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2160"/>
        <c:crossesAt val="1"/>
        <c:crossBetween val="between"/>
        <c:dispUnits/>
        <c:majorUnit val="500"/>
      </c:valAx>
      <c:catAx>
        <c:axId val="54558826"/>
        <c:scaling>
          <c:orientation val="minMax"/>
        </c:scaling>
        <c:axPos val="b"/>
        <c:delete val="1"/>
        <c:majorTickMark val="in"/>
        <c:minorTickMark val="none"/>
        <c:tickLblPos val="nextTo"/>
        <c:crossAx val="21267387"/>
        <c:crossesAt val="0"/>
        <c:auto val="0"/>
        <c:lblOffset val="100"/>
        <c:noMultiLvlLbl val="0"/>
      </c:catAx>
      <c:valAx>
        <c:axId val="21267387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5882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（H18.6～H19.5)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（H18.6～H19.5)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342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1" t="s">
        <v>343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261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344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345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346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347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348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349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350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351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262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263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264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265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352</v>
      </c>
      <c r="C29" s="1"/>
      <c r="D29" s="1"/>
      <c r="E29" s="1"/>
      <c r="F29" s="1"/>
      <c r="G29" s="34"/>
      <c r="H29" s="1"/>
      <c r="K29" s="59" t="s">
        <v>64</v>
      </c>
      <c r="L29" s="59" t="s">
        <v>266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267</v>
      </c>
    </row>
    <row r="34" s="1" customFormat="1" ht="6.75" customHeight="1">
      <c r="A34" s="76"/>
    </row>
    <row r="35" s="1" customFormat="1" ht="15" customHeight="1">
      <c r="B35" s="121" t="s">
        <v>274</v>
      </c>
    </row>
    <row r="36" s="1" customFormat="1" ht="15" customHeight="1">
      <c r="B36" s="121" t="s">
        <v>273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256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257</v>
      </c>
      <c r="D50" s="7"/>
      <c r="E50" s="7"/>
      <c r="F50" s="7"/>
      <c r="G50" s="7"/>
      <c r="H50" s="7"/>
      <c r="I50" s="148" t="s">
        <v>258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259</v>
      </c>
      <c r="D51" s="7"/>
      <c r="E51" s="7"/>
      <c r="F51" s="7"/>
      <c r="G51" s="7"/>
      <c r="H51" s="7"/>
      <c r="I51" s="149" t="s">
        <v>260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C10" sqref="C10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367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359</v>
      </c>
      <c r="P5"/>
      <c r="Q5"/>
      <c r="Y5" s="447"/>
    </row>
    <row r="6" spans="10:25" s="446" customFormat="1" ht="13.5" customHeight="1">
      <c r="J6" s="448" t="s">
        <v>360</v>
      </c>
      <c r="K6" s="449" t="s">
        <v>368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361</v>
      </c>
      <c r="K7" s="449" t="s">
        <v>369</v>
      </c>
      <c r="V7" s="451"/>
      <c r="Y7" s="447"/>
    </row>
    <row r="8" spans="3:25" ht="15" customHeight="1">
      <c r="C8" s="452"/>
      <c r="D8" s="453"/>
      <c r="E8" s="454" t="s">
        <v>130</v>
      </c>
      <c r="F8" s="455"/>
      <c r="G8" s="456" t="s">
        <v>131</v>
      </c>
      <c r="H8" s="457"/>
      <c r="I8" s="457"/>
      <c r="J8" s="458" t="s">
        <v>362</v>
      </c>
      <c r="K8" s="458"/>
      <c r="L8" s="458" t="s">
        <v>363</v>
      </c>
      <c r="M8" s="458"/>
      <c r="N8" s="459" t="s">
        <v>370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364</v>
      </c>
      <c r="D9" s="463" t="s">
        <v>371</v>
      </c>
      <c r="E9" s="458" t="s">
        <v>365</v>
      </c>
      <c r="F9" s="464" t="s">
        <v>83</v>
      </c>
      <c r="G9" s="458" t="s">
        <v>84</v>
      </c>
      <c r="H9" s="465" t="s">
        <v>372</v>
      </c>
      <c r="I9" s="465" t="s">
        <v>373</v>
      </c>
      <c r="J9" s="465" t="s">
        <v>374</v>
      </c>
      <c r="K9" s="465" t="s">
        <v>375</v>
      </c>
      <c r="L9" s="465" t="s">
        <v>374</v>
      </c>
      <c r="M9" s="465" t="s">
        <v>375</v>
      </c>
      <c r="N9" s="466" t="s">
        <v>366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376</v>
      </c>
      <c r="D10" s="467">
        <v>395635</v>
      </c>
      <c r="E10" s="467">
        <v>1123980</v>
      </c>
      <c r="F10" s="467">
        <v>529227</v>
      </c>
      <c r="G10" s="467">
        <v>594753</v>
      </c>
      <c r="H10" s="467">
        <v>681</v>
      </c>
      <c r="I10" s="467">
        <v>1226</v>
      </c>
      <c r="J10" s="467" t="s">
        <v>161</v>
      </c>
      <c r="K10" s="467">
        <v>1122</v>
      </c>
      <c r="L10" s="467" t="s">
        <v>161</v>
      </c>
      <c r="M10" s="467">
        <v>1344</v>
      </c>
      <c r="N10" s="468">
        <v>-767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377</v>
      </c>
      <c r="D11" s="469">
        <v>360541</v>
      </c>
      <c r="E11" s="469">
        <v>1011555</v>
      </c>
      <c r="F11" s="469">
        <v>476433</v>
      </c>
      <c r="G11" s="469">
        <v>535122</v>
      </c>
      <c r="H11" s="469">
        <v>629</v>
      </c>
      <c r="I11" s="469">
        <v>1076</v>
      </c>
      <c r="J11" s="469">
        <v>714</v>
      </c>
      <c r="K11" s="469">
        <v>1043</v>
      </c>
      <c r="L11" s="469">
        <v>652</v>
      </c>
      <c r="M11" s="469">
        <v>1242</v>
      </c>
      <c r="N11" s="468">
        <v>-584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378</v>
      </c>
      <c r="D12" s="471">
        <v>35094</v>
      </c>
      <c r="E12" s="471">
        <v>112513</v>
      </c>
      <c r="F12" s="471">
        <v>52871</v>
      </c>
      <c r="G12" s="471">
        <v>59642</v>
      </c>
      <c r="H12" s="471">
        <v>52</v>
      </c>
      <c r="I12" s="471">
        <v>150</v>
      </c>
      <c r="J12" s="471">
        <v>90</v>
      </c>
      <c r="K12" s="471">
        <v>79</v>
      </c>
      <c r="L12" s="471">
        <v>110</v>
      </c>
      <c r="M12" s="471">
        <v>102</v>
      </c>
      <c r="N12" s="472">
        <v>-141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379</v>
      </c>
      <c r="D13" s="469">
        <v>132522</v>
      </c>
      <c r="E13" s="469">
        <v>330210</v>
      </c>
      <c r="F13" s="469">
        <v>156282</v>
      </c>
      <c r="G13" s="469">
        <v>173928</v>
      </c>
      <c r="H13" s="469">
        <v>243</v>
      </c>
      <c r="I13" s="469">
        <v>247</v>
      </c>
      <c r="J13" s="469">
        <v>230</v>
      </c>
      <c r="K13" s="469">
        <v>443</v>
      </c>
      <c r="L13" s="469">
        <v>188</v>
      </c>
      <c r="M13" s="469">
        <v>512</v>
      </c>
      <c r="N13" s="473">
        <v>-31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380</v>
      </c>
      <c r="D14" s="469">
        <v>23321</v>
      </c>
      <c r="E14" s="469">
        <v>61561</v>
      </c>
      <c r="F14" s="469">
        <v>28455</v>
      </c>
      <c r="G14" s="469">
        <v>33106</v>
      </c>
      <c r="H14" s="469">
        <v>32</v>
      </c>
      <c r="I14" s="469">
        <v>70</v>
      </c>
      <c r="J14" s="469">
        <v>55</v>
      </c>
      <c r="K14" s="469">
        <v>75</v>
      </c>
      <c r="L14" s="469">
        <v>43</v>
      </c>
      <c r="M14" s="469">
        <v>74</v>
      </c>
      <c r="N14" s="473">
        <v>-25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381</v>
      </c>
      <c r="D15" s="469">
        <v>32028</v>
      </c>
      <c r="E15" s="469">
        <v>101554</v>
      </c>
      <c r="F15" s="469">
        <v>47699</v>
      </c>
      <c r="G15" s="469">
        <v>53855</v>
      </c>
      <c r="H15" s="469">
        <v>59</v>
      </c>
      <c r="I15" s="469">
        <v>106</v>
      </c>
      <c r="J15" s="469">
        <v>63</v>
      </c>
      <c r="K15" s="469">
        <v>81</v>
      </c>
      <c r="L15" s="469">
        <v>61</v>
      </c>
      <c r="M15" s="469">
        <v>95</v>
      </c>
      <c r="N15" s="473">
        <v>-59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382</v>
      </c>
      <c r="D16" s="469">
        <v>28626</v>
      </c>
      <c r="E16" s="469">
        <v>80832</v>
      </c>
      <c r="F16" s="469">
        <v>37561</v>
      </c>
      <c r="G16" s="469">
        <v>43271</v>
      </c>
      <c r="H16" s="469">
        <v>41</v>
      </c>
      <c r="I16" s="469">
        <v>113</v>
      </c>
      <c r="J16" s="469">
        <v>42</v>
      </c>
      <c r="K16" s="469">
        <v>87</v>
      </c>
      <c r="L16" s="469">
        <v>28</v>
      </c>
      <c r="M16" s="469">
        <v>102</v>
      </c>
      <c r="N16" s="473">
        <v>-73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383</v>
      </c>
      <c r="D17" s="469">
        <v>11948</v>
      </c>
      <c r="E17" s="469">
        <v>34512</v>
      </c>
      <c r="F17" s="469">
        <v>16204</v>
      </c>
      <c r="G17" s="469">
        <v>18308</v>
      </c>
      <c r="H17" s="469">
        <v>16</v>
      </c>
      <c r="I17" s="469">
        <v>54</v>
      </c>
      <c r="J17" s="469">
        <v>25</v>
      </c>
      <c r="K17" s="469">
        <v>17</v>
      </c>
      <c r="L17" s="469">
        <v>42</v>
      </c>
      <c r="M17" s="469">
        <v>17</v>
      </c>
      <c r="N17" s="473">
        <v>-55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384</v>
      </c>
      <c r="D18" s="469">
        <v>17353</v>
      </c>
      <c r="E18" s="469">
        <v>53888</v>
      </c>
      <c r="F18" s="469">
        <v>25502</v>
      </c>
      <c r="G18" s="469">
        <v>28386</v>
      </c>
      <c r="H18" s="469">
        <v>33</v>
      </c>
      <c r="I18" s="469">
        <v>58</v>
      </c>
      <c r="J18" s="469">
        <v>33</v>
      </c>
      <c r="K18" s="469">
        <v>35</v>
      </c>
      <c r="L18" s="469">
        <v>37</v>
      </c>
      <c r="M18" s="469">
        <v>44</v>
      </c>
      <c r="N18" s="473">
        <v>-38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385</v>
      </c>
      <c r="D19" s="469">
        <v>12153</v>
      </c>
      <c r="E19" s="469">
        <v>35768</v>
      </c>
      <c r="F19" s="469">
        <v>16674</v>
      </c>
      <c r="G19" s="469">
        <v>19094</v>
      </c>
      <c r="H19" s="469">
        <v>28</v>
      </c>
      <c r="I19" s="469">
        <v>48</v>
      </c>
      <c r="J19" s="469">
        <v>19</v>
      </c>
      <c r="K19" s="469">
        <v>36</v>
      </c>
      <c r="L19" s="469">
        <v>8</v>
      </c>
      <c r="M19" s="469">
        <v>49</v>
      </c>
      <c r="N19" s="473">
        <v>-22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386</v>
      </c>
      <c r="D20" s="469">
        <v>28781</v>
      </c>
      <c r="E20" s="469">
        <v>87785</v>
      </c>
      <c r="F20" s="469">
        <v>41947</v>
      </c>
      <c r="G20" s="469">
        <v>45838</v>
      </c>
      <c r="H20" s="469">
        <v>47</v>
      </c>
      <c r="I20" s="469">
        <v>111</v>
      </c>
      <c r="J20" s="469">
        <v>52</v>
      </c>
      <c r="K20" s="469">
        <v>70</v>
      </c>
      <c r="L20" s="469">
        <v>63</v>
      </c>
      <c r="M20" s="469">
        <v>110</v>
      </c>
      <c r="N20" s="473">
        <v>-115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387</v>
      </c>
      <c r="D21" s="469">
        <v>12165</v>
      </c>
      <c r="E21" s="469">
        <v>35466</v>
      </c>
      <c r="F21" s="469">
        <v>16739</v>
      </c>
      <c r="G21" s="469">
        <v>18727</v>
      </c>
      <c r="H21" s="469">
        <v>19</v>
      </c>
      <c r="I21" s="469">
        <v>35</v>
      </c>
      <c r="J21" s="469">
        <v>68</v>
      </c>
      <c r="K21" s="469">
        <v>23</v>
      </c>
      <c r="L21" s="469">
        <v>55</v>
      </c>
      <c r="M21" s="469">
        <v>34</v>
      </c>
      <c r="N21" s="473">
        <v>-14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388</v>
      </c>
      <c r="D22" s="474">
        <v>28514</v>
      </c>
      <c r="E22" s="474">
        <v>91567</v>
      </c>
      <c r="F22" s="474">
        <v>42970</v>
      </c>
      <c r="G22" s="474">
        <v>48597</v>
      </c>
      <c r="H22" s="474">
        <v>58</v>
      </c>
      <c r="I22" s="474">
        <v>120</v>
      </c>
      <c r="J22" s="474">
        <v>68</v>
      </c>
      <c r="K22" s="474">
        <v>69</v>
      </c>
      <c r="L22" s="474">
        <v>70</v>
      </c>
      <c r="M22" s="474">
        <v>84</v>
      </c>
      <c r="N22" s="473">
        <v>-79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389</v>
      </c>
      <c r="D23" s="474">
        <v>13615</v>
      </c>
      <c r="E23" s="474">
        <v>38818</v>
      </c>
      <c r="F23" s="474">
        <v>18292</v>
      </c>
      <c r="G23" s="474">
        <v>20526</v>
      </c>
      <c r="H23" s="474">
        <v>22</v>
      </c>
      <c r="I23" s="474">
        <v>49</v>
      </c>
      <c r="J23" s="474">
        <v>23</v>
      </c>
      <c r="K23" s="474">
        <v>27</v>
      </c>
      <c r="L23" s="474">
        <v>21</v>
      </c>
      <c r="M23" s="474">
        <v>46</v>
      </c>
      <c r="N23" s="473">
        <v>-44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390</v>
      </c>
      <c r="D24" s="474">
        <v>9197</v>
      </c>
      <c r="E24" s="474">
        <v>28529</v>
      </c>
      <c r="F24" s="474">
        <v>13627</v>
      </c>
      <c r="G24" s="474">
        <v>14902</v>
      </c>
      <c r="H24" s="474">
        <v>18</v>
      </c>
      <c r="I24" s="474">
        <v>26</v>
      </c>
      <c r="J24" s="474">
        <v>21</v>
      </c>
      <c r="K24" s="474">
        <v>46</v>
      </c>
      <c r="L24" s="474">
        <v>11</v>
      </c>
      <c r="M24" s="474">
        <v>34</v>
      </c>
      <c r="N24" s="473">
        <v>14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391</v>
      </c>
      <c r="D25" s="469">
        <v>10318</v>
      </c>
      <c r="E25" s="469">
        <v>31065</v>
      </c>
      <c r="F25" s="469">
        <v>14481</v>
      </c>
      <c r="G25" s="469">
        <v>16584</v>
      </c>
      <c r="H25" s="469">
        <v>13</v>
      </c>
      <c r="I25" s="469">
        <v>39</v>
      </c>
      <c r="J25" s="469">
        <v>15</v>
      </c>
      <c r="K25" s="469">
        <v>34</v>
      </c>
      <c r="L25" s="469">
        <v>25</v>
      </c>
      <c r="M25" s="469">
        <v>41</v>
      </c>
      <c r="N25" s="473">
        <v>-43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392</v>
      </c>
      <c r="D26" s="475">
        <v>2554</v>
      </c>
      <c r="E26" s="475">
        <v>6537</v>
      </c>
      <c r="F26" s="475">
        <v>3131</v>
      </c>
      <c r="G26" s="475">
        <v>3406</v>
      </c>
      <c r="H26" s="475">
        <v>4</v>
      </c>
      <c r="I26" s="475">
        <v>14</v>
      </c>
      <c r="J26" s="475">
        <v>2</v>
      </c>
      <c r="K26" s="475">
        <v>5</v>
      </c>
      <c r="L26" s="475">
        <v>10</v>
      </c>
      <c r="M26" s="475">
        <v>9</v>
      </c>
      <c r="N26" s="476">
        <v>-22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393</v>
      </c>
      <c r="D27" s="471">
        <v>2554</v>
      </c>
      <c r="E27" s="471">
        <v>6537</v>
      </c>
      <c r="F27" s="471">
        <v>3131</v>
      </c>
      <c r="G27" s="471">
        <v>3406</v>
      </c>
      <c r="H27" s="471">
        <v>4</v>
      </c>
      <c r="I27" s="471">
        <v>14</v>
      </c>
      <c r="J27" s="471">
        <v>2</v>
      </c>
      <c r="K27" s="471">
        <v>5</v>
      </c>
      <c r="L27" s="471">
        <v>10</v>
      </c>
      <c r="M27" s="471">
        <v>9</v>
      </c>
      <c r="N27" s="477">
        <v>-22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394</v>
      </c>
      <c r="D28" s="475">
        <v>1070</v>
      </c>
      <c r="E28" s="475">
        <v>2956</v>
      </c>
      <c r="F28" s="475">
        <v>1376</v>
      </c>
      <c r="G28" s="475">
        <v>1580</v>
      </c>
      <c r="H28" s="475">
        <v>0</v>
      </c>
      <c r="I28" s="475">
        <v>8</v>
      </c>
      <c r="J28" s="475">
        <v>3</v>
      </c>
      <c r="K28" s="475">
        <v>2</v>
      </c>
      <c r="L28" s="475">
        <v>7</v>
      </c>
      <c r="M28" s="475">
        <v>1</v>
      </c>
      <c r="N28" s="476">
        <v>-11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395</v>
      </c>
      <c r="D29" s="469">
        <v>1070</v>
      </c>
      <c r="E29" s="469">
        <v>2956</v>
      </c>
      <c r="F29" s="469">
        <v>1376</v>
      </c>
      <c r="G29" s="469">
        <v>1580</v>
      </c>
      <c r="H29" s="469">
        <v>0</v>
      </c>
      <c r="I29" s="469">
        <v>8</v>
      </c>
      <c r="J29" s="469">
        <v>3</v>
      </c>
      <c r="K29" s="469">
        <v>2</v>
      </c>
      <c r="L29" s="469">
        <v>7</v>
      </c>
      <c r="M29" s="469">
        <v>1</v>
      </c>
      <c r="N29" s="473">
        <v>-11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396</v>
      </c>
      <c r="D30" s="479">
        <v>10697</v>
      </c>
      <c r="E30" s="479">
        <v>32622</v>
      </c>
      <c r="F30" s="479">
        <v>15175</v>
      </c>
      <c r="G30" s="479">
        <v>17447</v>
      </c>
      <c r="H30" s="479">
        <v>15</v>
      </c>
      <c r="I30" s="479">
        <v>49</v>
      </c>
      <c r="J30" s="479">
        <v>24</v>
      </c>
      <c r="K30" s="479">
        <v>34</v>
      </c>
      <c r="L30" s="479">
        <v>24</v>
      </c>
      <c r="M30" s="479">
        <v>41</v>
      </c>
      <c r="N30" s="480">
        <v>-41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397</v>
      </c>
      <c r="D31" s="469">
        <v>1397</v>
      </c>
      <c r="E31" s="469">
        <v>4178</v>
      </c>
      <c r="F31" s="469">
        <v>1995</v>
      </c>
      <c r="G31" s="469">
        <v>2183</v>
      </c>
      <c r="H31" s="469">
        <v>4</v>
      </c>
      <c r="I31" s="469">
        <v>8</v>
      </c>
      <c r="J31" s="469">
        <v>4</v>
      </c>
      <c r="K31" s="469">
        <v>7</v>
      </c>
      <c r="L31" s="469">
        <v>3</v>
      </c>
      <c r="M31" s="469">
        <v>7</v>
      </c>
      <c r="N31" s="473">
        <v>-3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398</v>
      </c>
      <c r="D32" s="469">
        <v>6331</v>
      </c>
      <c r="E32" s="469">
        <v>19782</v>
      </c>
      <c r="F32" s="469">
        <v>9148</v>
      </c>
      <c r="G32" s="469">
        <v>10634</v>
      </c>
      <c r="H32" s="469">
        <v>10</v>
      </c>
      <c r="I32" s="469">
        <v>25</v>
      </c>
      <c r="J32" s="469">
        <v>18</v>
      </c>
      <c r="K32" s="469">
        <v>11</v>
      </c>
      <c r="L32" s="469">
        <v>13</v>
      </c>
      <c r="M32" s="469">
        <v>13</v>
      </c>
      <c r="N32" s="473">
        <v>-12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399</v>
      </c>
      <c r="D33" s="469">
        <v>2969</v>
      </c>
      <c r="E33" s="469">
        <v>8662</v>
      </c>
      <c r="F33" s="469">
        <v>4032</v>
      </c>
      <c r="G33" s="469">
        <v>4630</v>
      </c>
      <c r="H33" s="469">
        <v>1</v>
      </c>
      <c r="I33" s="469">
        <v>16</v>
      </c>
      <c r="J33" s="469">
        <v>2</v>
      </c>
      <c r="K33" s="469">
        <v>16</v>
      </c>
      <c r="L33" s="469">
        <v>8</v>
      </c>
      <c r="M33" s="469">
        <v>21</v>
      </c>
      <c r="N33" s="473">
        <v>-26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400</v>
      </c>
      <c r="D34" s="479">
        <v>8495</v>
      </c>
      <c r="E34" s="479">
        <v>27087</v>
      </c>
      <c r="F34" s="479">
        <v>12680</v>
      </c>
      <c r="G34" s="479">
        <v>14407</v>
      </c>
      <c r="H34" s="479">
        <v>3</v>
      </c>
      <c r="I34" s="479">
        <v>30</v>
      </c>
      <c r="J34" s="479">
        <v>28</v>
      </c>
      <c r="K34" s="479">
        <v>17</v>
      </c>
      <c r="L34" s="479">
        <v>35</v>
      </c>
      <c r="M34" s="479">
        <v>15</v>
      </c>
      <c r="N34" s="480">
        <v>-32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401</v>
      </c>
      <c r="D35" s="469">
        <v>3867</v>
      </c>
      <c r="E35" s="469">
        <v>11252</v>
      </c>
      <c r="F35" s="469">
        <v>5257</v>
      </c>
      <c r="G35" s="469">
        <v>5995</v>
      </c>
      <c r="H35" s="469">
        <v>1</v>
      </c>
      <c r="I35" s="469">
        <v>11</v>
      </c>
      <c r="J35" s="469">
        <v>13</v>
      </c>
      <c r="K35" s="469">
        <v>2</v>
      </c>
      <c r="L35" s="469">
        <v>15</v>
      </c>
      <c r="M35" s="469">
        <v>11</v>
      </c>
      <c r="N35" s="473">
        <v>-21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402</v>
      </c>
      <c r="D36" s="469">
        <v>2293</v>
      </c>
      <c r="E36" s="469">
        <v>6932</v>
      </c>
      <c r="F36" s="469">
        <v>3177</v>
      </c>
      <c r="G36" s="469">
        <v>3755</v>
      </c>
      <c r="H36" s="469">
        <v>0</v>
      </c>
      <c r="I36" s="469">
        <v>10</v>
      </c>
      <c r="J36" s="469">
        <v>2</v>
      </c>
      <c r="K36" s="469">
        <v>6</v>
      </c>
      <c r="L36" s="469">
        <v>13</v>
      </c>
      <c r="M36" s="469">
        <v>2</v>
      </c>
      <c r="N36" s="473">
        <v>-17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403</v>
      </c>
      <c r="D37" s="469">
        <v>1615</v>
      </c>
      <c r="E37" s="469">
        <v>5736</v>
      </c>
      <c r="F37" s="469">
        <v>2657</v>
      </c>
      <c r="G37" s="469">
        <v>3079</v>
      </c>
      <c r="H37" s="469">
        <v>1</v>
      </c>
      <c r="I37" s="469">
        <v>9</v>
      </c>
      <c r="J37" s="469">
        <v>11</v>
      </c>
      <c r="K37" s="469">
        <v>6</v>
      </c>
      <c r="L37" s="469">
        <v>4</v>
      </c>
      <c r="M37" s="469">
        <v>1</v>
      </c>
      <c r="N37" s="473">
        <v>4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404</v>
      </c>
      <c r="D38" s="469">
        <v>720</v>
      </c>
      <c r="E38" s="469">
        <v>3167</v>
      </c>
      <c r="F38" s="469">
        <v>1589</v>
      </c>
      <c r="G38" s="469">
        <v>1578</v>
      </c>
      <c r="H38" s="469">
        <v>1</v>
      </c>
      <c r="I38" s="469">
        <v>0</v>
      </c>
      <c r="J38" s="469">
        <v>2</v>
      </c>
      <c r="K38" s="469">
        <v>3</v>
      </c>
      <c r="L38" s="469">
        <v>3</v>
      </c>
      <c r="M38" s="469">
        <v>1</v>
      </c>
      <c r="N38" s="473">
        <v>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405</v>
      </c>
      <c r="D39" s="481">
        <v>6320</v>
      </c>
      <c r="E39" s="482">
        <v>22565</v>
      </c>
      <c r="F39" s="479">
        <v>10628</v>
      </c>
      <c r="G39" s="479">
        <v>11937</v>
      </c>
      <c r="H39" s="479">
        <v>16</v>
      </c>
      <c r="I39" s="479">
        <v>26</v>
      </c>
      <c r="J39" s="479">
        <v>16</v>
      </c>
      <c r="K39" s="479">
        <v>7</v>
      </c>
      <c r="L39" s="479">
        <v>22</v>
      </c>
      <c r="M39" s="479">
        <v>15</v>
      </c>
      <c r="N39" s="480">
        <v>-24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406</v>
      </c>
      <c r="D40" s="474">
        <v>6320</v>
      </c>
      <c r="E40" s="483">
        <v>22565</v>
      </c>
      <c r="F40" s="469">
        <v>10628</v>
      </c>
      <c r="G40" s="469">
        <v>11937</v>
      </c>
      <c r="H40" s="469">
        <v>16</v>
      </c>
      <c r="I40" s="469">
        <v>26</v>
      </c>
      <c r="J40" s="469">
        <v>16</v>
      </c>
      <c r="K40" s="469">
        <v>7</v>
      </c>
      <c r="L40" s="469">
        <v>22</v>
      </c>
      <c r="M40" s="469">
        <v>15</v>
      </c>
      <c r="N40" s="473">
        <v>-24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407</v>
      </c>
      <c r="D41" s="481">
        <v>5958</v>
      </c>
      <c r="E41" s="482">
        <v>20746</v>
      </c>
      <c r="F41" s="479">
        <v>9881</v>
      </c>
      <c r="G41" s="479">
        <v>10865</v>
      </c>
      <c r="H41" s="479">
        <v>14</v>
      </c>
      <c r="I41" s="479">
        <v>23</v>
      </c>
      <c r="J41" s="479">
        <v>17</v>
      </c>
      <c r="K41" s="479">
        <v>14</v>
      </c>
      <c r="L41" s="479">
        <v>12</v>
      </c>
      <c r="M41" s="479">
        <v>21</v>
      </c>
      <c r="N41" s="480">
        <v>-11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408</v>
      </c>
      <c r="D42" s="474">
        <v>5097</v>
      </c>
      <c r="E42" s="483">
        <v>17713</v>
      </c>
      <c r="F42" s="469">
        <v>8439</v>
      </c>
      <c r="G42" s="469">
        <v>9274</v>
      </c>
      <c r="H42" s="469">
        <v>12</v>
      </c>
      <c r="I42" s="469">
        <v>20</v>
      </c>
      <c r="J42" s="469">
        <v>15</v>
      </c>
      <c r="K42" s="469">
        <v>13</v>
      </c>
      <c r="L42" s="469">
        <v>9</v>
      </c>
      <c r="M42" s="469">
        <v>20</v>
      </c>
      <c r="N42" s="473">
        <v>-9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409</v>
      </c>
      <c r="D43" s="472">
        <v>861</v>
      </c>
      <c r="E43" s="484">
        <v>3033</v>
      </c>
      <c r="F43" s="471">
        <v>1442</v>
      </c>
      <c r="G43" s="471">
        <v>1591</v>
      </c>
      <c r="H43" s="471">
        <v>2</v>
      </c>
      <c r="I43" s="471">
        <v>3</v>
      </c>
      <c r="J43" s="471">
        <v>2</v>
      </c>
      <c r="K43" s="471">
        <v>1</v>
      </c>
      <c r="L43" s="471">
        <v>3</v>
      </c>
      <c r="M43" s="471">
        <v>1</v>
      </c>
      <c r="N43" s="477">
        <v>-2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5"/>
    </row>
    <row r="45" spans="2:25" ht="15" customHeight="1">
      <c r="B45" s="421"/>
      <c r="C45" s="489" t="s">
        <v>410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5"/>
    </row>
    <row r="46" spans="2:25" ht="15" customHeight="1">
      <c r="B46" s="421"/>
      <c r="C46" s="488" t="s">
        <v>411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5"/>
    </row>
    <row r="47" spans="1:26" ht="13.5" customHeight="1">
      <c r="A47" s="421"/>
      <c r="B47" s="421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5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5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5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5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5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5"/>
      <c r="M50" s="42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5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5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5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5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5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5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5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5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5"/>
      <c r="M55" s="42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5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5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5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5"/>
    </row>
    <row r="58" spans="1:25" ht="12" customHeight="1">
      <c r="A58" s="421" t="s">
        <v>412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5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5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5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5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5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5"/>
    </row>
    <row r="62" spans="1:25" ht="12" customHeight="1">
      <c r="A62" s="421" t="s">
        <v>413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5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5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5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297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0"/>
      <c r="B42" s="431" t="s">
        <v>305</v>
      </c>
      <c r="C42" s="432">
        <v>1134036</v>
      </c>
      <c r="D42" s="433">
        <v>-11465</v>
      </c>
      <c r="E42" s="434">
        <v>-1</v>
      </c>
      <c r="F42" s="435">
        <v>-5925</v>
      </c>
      <c r="G42" s="436">
        <v>-0.52</v>
      </c>
      <c r="H42" s="435">
        <v>-5540</v>
      </c>
      <c r="I42" s="437">
        <v>-0.48</v>
      </c>
      <c r="J42" s="438">
        <v>394911</v>
      </c>
      <c r="K42" s="439">
        <v>1873</v>
      </c>
      <c r="L42" s="440">
        <v>2.871994603777356</v>
      </c>
    </row>
    <row r="43" spans="1:12" ht="13.5" customHeight="1" thickTop="1">
      <c r="A43" s="428"/>
      <c r="B43" s="429" t="s">
        <v>334</v>
      </c>
      <c r="C43" s="81">
        <v>1136434</v>
      </c>
      <c r="D43" s="86">
        <v>-606</v>
      </c>
      <c r="E43" s="423">
        <v>-0.053297684277183136</v>
      </c>
      <c r="F43" s="86">
        <v>-431</v>
      </c>
      <c r="G43" s="423">
        <v>-0.03790643881760055</v>
      </c>
      <c r="H43" s="86">
        <v>-175</v>
      </c>
      <c r="I43" s="423">
        <v>-0.01539124545958259</v>
      </c>
      <c r="J43" s="424">
        <v>394568</v>
      </c>
      <c r="K43" s="86">
        <v>321</v>
      </c>
      <c r="L43" s="425">
        <v>2.8801147581284896</v>
      </c>
    </row>
    <row r="44" spans="1:12" ht="13.5" customHeight="1">
      <c r="A44" s="58"/>
      <c r="B44" s="422" t="s">
        <v>270</v>
      </c>
      <c r="C44" s="81">
        <v>1135654</v>
      </c>
      <c r="D44" s="86">
        <v>-780</v>
      </c>
      <c r="E44" s="423">
        <v>-0.06863756199379797</v>
      </c>
      <c r="F44" s="86">
        <v>-527</v>
      </c>
      <c r="G44" s="423">
        <v>-0.046374352782989146</v>
      </c>
      <c r="H44" s="86">
        <v>-253</v>
      </c>
      <c r="I44" s="423">
        <v>-0.022263209210808835</v>
      </c>
      <c r="J44" s="424">
        <v>394694</v>
      </c>
      <c r="K44" s="86">
        <v>126</v>
      </c>
      <c r="L44" s="425">
        <v>2.8772191185599008</v>
      </c>
    </row>
    <row r="45" spans="1:12" ht="13.5" customHeight="1">
      <c r="A45" s="403"/>
      <c r="B45" s="404" t="s">
        <v>275</v>
      </c>
      <c r="C45" s="405">
        <v>1135186</v>
      </c>
      <c r="D45" s="406">
        <v>-468</v>
      </c>
      <c r="E45" s="409">
        <v>-0.04120973465509742</v>
      </c>
      <c r="F45" s="406">
        <v>-360</v>
      </c>
      <c r="G45" s="409">
        <v>-0.031699795888536476</v>
      </c>
      <c r="H45" s="406">
        <v>-108</v>
      </c>
      <c r="I45" s="409">
        <v>-0.009509938766560942</v>
      </c>
      <c r="J45" s="407">
        <v>394806</v>
      </c>
      <c r="K45" s="406">
        <v>112</v>
      </c>
      <c r="L45" s="408">
        <v>2.875300780636566</v>
      </c>
    </row>
    <row r="46" spans="1:12" ht="13.5" customHeight="1">
      <c r="A46" s="403"/>
      <c r="B46" s="404" t="s">
        <v>298</v>
      </c>
      <c r="C46" s="405">
        <v>1134828</v>
      </c>
      <c r="D46" s="406">
        <v>-358</v>
      </c>
      <c r="E46" s="409">
        <v>-0.031536682094388056</v>
      </c>
      <c r="F46" s="406">
        <v>-341</v>
      </c>
      <c r="G46" s="409">
        <v>-0.030039130151358454</v>
      </c>
      <c r="H46" s="406">
        <v>-17</v>
      </c>
      <c r="I46" s="409">
        <v>-0.0014975519430296005</v>
      </c>
      <c r="J46" s="407">
        <v>394957</v>
      </c>
      <c r="K46" s="406">
        <v>151</v>
      </c>
      <c r="L46" s="408">
        <v>2.873295067564317</v>
      </c>
    </row>
    <row r="47" spans="1:12" ht="13.5" customHeight="1">
      <c r="A47" s="403"/>
      <c r="B47" s="151" t="s">
        <v>248</v>
      </c>
      <c r="C47" s="81">
        <v>1134036</v>
      </c>
      <c r="D47" s="86">
        <v>-792</v>
      </c>
      <c r="E47" s="91">
        <v>-0.06979031183580242</v>
      </c>
      <c r="F47" s="97">
        <v>-416</v>
      </c>
      <c r="G47" s="102">
        <v>-0.03665753752991643</v>
      </c>
      <c r="H47" s="97">
        <v>-376</v>
      </c>
      <c r="I47" s="103">
        <v>-0.033132774305886</v>
      </c>
      <c r="J47" s="104">
        <v>394911</v>
      </c>
      <c r="K47" s="109">
        <v>-46</v>
      </c>
      <c r="L47" s="63">
        <v>2.871624239385583</v>
      </c>
    </row>
    <row r="48" spans="1:12" ht="13.5" customHeight="1">
      <c r="A48" s="58"/>
      <c r="B48" s="151" t="s">
        <v>310</v>
      </c>
      <c r="C48" s="81">
        <v>1133394</v>
      </c>
      <c r="D48" s="86">
        <v>-642</v>
      </c>
      <c r="E48" s="91">
        <v>-0.05661195940869602</v>
      </c>
      <c r="F48" s="97">
        <v>-391</v>
      </c>
      <c r="G48" s="102">
        <v>-0.03447862325358278</v>
      </c>
      <c r="H48" s="97">
        <v>-251</v>
      </c>
      <c r="I48" s="103">
        <v>-0.02213333615511324</v>
      </c>
      <c r="J48" s="104">
        <v>394984</v>
      </c>
      <c r="K48" s="109">
        <v>73</v>
      </c>
      <c r="L48" s="63">
        <v>2.8694681303546474</v>
      </c>
    </row>
    <row r="49" spans="1:12" ht="13.5" customHeight="1">
      <c r="A49" s="58"/>
      <c r="B49" s="420" t="s">
        <v>313</v>
      </c>
      <c r="C49" s="81">
        <v>1132692</v>
      </c>
      <c r="D49" s="86">
        <v>-702</v>
      </c>
      <c r="E49" s="91">
        <v>-0.06193786097332437</v>
      </c>
      <c r="F49" s="97">
        <v>-509</v>
      </c>
      <c r="G49" s="102">
        <v>-0.04490936073421952</v>
      </c>
      <c r="H49" s="97">
        <v>-193</v>
      </c>
      <c r="I49" s="103">
        <v>-0.01702850023910485</v>
      </c>
      <c r="J49" s="104">
        <v>394990</v>
      </c>
      <c r="K49" s="109">
        <v>6</v>
      </c>
      <c r="L49" s="63">
        <v>2.8676472822096764</v>
      </c>
    </row>
    <row r="50" spans="1:12" ht="13.5" customHeight="1">
      <c r="A50" s="58"/>
      <c r="B50" s="151" t="s">
        <v>317</v>
      </c>
      <c r="C50" s="81">
        <v>1132082</v>
      </c>
      <c r="D50" s="86">
        <v>-610</v>
      </c>
      <c r="E50" s="91">
        <v>-0.05385400444251393</v>
      </c>
      <c r="F50" s="97">
        <v>-511</v>
      </c>
      <c r="G50" s="102">
        <v>-0.04511376437725348</v>
      </c>
      <c r="H50" s="97">
        <v>-99</v>
      </c>
      <c r="I50" s="103">
        <v>-0.008740240065260458</v>
      </c>
      <c r="J50" s="104">
        <v>395091</v>
      </c>
      <c r="K50" s="109">
        <v>101</v>
      </c>
      <c r="L50" s="63">
        <v>2.8653702564725596</v>
      </c>
    </row>
    <row r="51" spans="1:12" ht="13.5" customHeight="1">
      <c r="A51" s="58"/>
      <c r="B51" s="420" t="s">
        <v>321</v>
      </c>
      <c r="C51" s="81">
        <v>1131096</v>
      </c>
      <c r="D51" s="86">
        <v>-986</v>
      </c>
      <c r="E51" s="91">
        <v>-0.08709616441211857</v>
      </c>
      <c r="F51" s="97">
        <v>-678</v>
      </c>
      <c r="G51" s="102">
        <v>-0.059889654636324924</v>
      </c>
      <c r="H51" s="97">
        <v>-308</v>
      </c>
      <c r="I51" s="103">
        <v>-0.027206509775793628</v>
      </c>
      <c r="J51" s="104">
        <v>395016</v>
      </c>
      <c r="K51" s="109">
        <v>-75</v>
      </c>
      <c r="L51" s="63">
        <v>2.8634181906555685</v>
      </c>
    </row>
    <row r="52" spans="1:12" ht="13.5" customHeight="1">
      <c r="A52" s="58"/>
      <c r="B52" s="420" t="s">
        <v>323</v>
      </c>
      <c r="C52" s="81">
        <v>1130302</v>
      </c>
      <c r="D52" s="86">
        <v>-794</v>
      </c>
      <c r="E52" s="91">
        <v>-0.07019740145840847</v>
      </c>
      <c r="F52" s="97">
        <v>-491</v>
      </c>
      <c r="G52" s="102">
        <v>-0.04340922432755487</v>
      </c>
      <c r="H52" s="97">
        <v>-303</v>
      </c>
      <c r="I52" s="103">
        <v>-0.026788177130853616</v>
      </c>
      <c r="J52" s="104">
        <v>394889</v>
      </c>
      <c r="K52" s="109">
        <v>-127</v>
      </c>
      <c r="L52" s="63">
        <v>2.8623284011456382</v>
      </c>
    </row>
    <row r="53" spans="1:12" ht="13.5" customHeight="1">
      <c r="A53" s="58"/>
      <c r="B53" s="420" t="s">
        <v>326</v>
      </c>
      <c r="C53" s="81">
        <v>1125222</v>
      </c>
      <c r="D53" s="86">
        <v>-5080</v>
      </c>
      <c r="E53" s="91">
        <v>-0.44943740699388307</v>
      </c>
      <c r="F53" s="97">
        <v>-665</v>
      </c>
      <c r="G53" s="102">
        <v>-0.058833833789553584</v>
      </c>
      <c r="H53" s="97">
        <v>-4415</v>
      </c>
      <c r="I53" s="103">
        <v>-0.3906035732043294</v>
      </c>
      <c r="J53" s="104">
        <v>393905</v>
      </c>
      <c r="K53" s="109">
        <v>-984</v>
      </c>
      <c r="L53" s="63">
        <v>2.8565821708279917</v>
      </c>
    </row>
    <row r="54" spans="1:12" ht="13.5" customHeight="1">
      <c r="A54" s="58"/>
      <c r="B54" s="420" t="s">
        <v>335</v>
      </c>
      <c r="C54" s="81">
        <v>1124747</v>
      </c>
      <c r="D54" s="86">
        <v>-475</v>
      </c>
      <c r="E54" s="91">
        <v>-0.04221389201419808</v>
      </c>
      <c r="F54" s="97">
        <v>-568</v>
      </c>
      <c r="G54" s="102">
        <v>-0.050478927713820024</v>
      </c>
      <c r="H54" s="97">
        <v>93</v>
      </c>
      <c r="I54" s="103">
        <v>0.00826503569962194</v>
      </c>
      <c r="J54" s="104">
        <v>395508</v>
      </c>
      <c r="K54" s="109">
        <v>1603</v>
      </c>
      <c r="L54" s="63">
        <v>2.8438034123203577</v>
      </c>
    </row>
    <row r="55" spans="1:12" ht="13.5" customHeight="1">
      <c r="A55" s="131"/>
      <c r="B55" s="402" t="s">
        <v>336</v>
      </c>
      <c r="C55" s="122">
        <v>1123980</v>
      </c>
      <c r="D55" s="132">
        <f>C55-C54</f>
        <v>-767</v>
      </c>
      <c r="E55" s="133">
        <f>D55/C54*100</f>
        <v>-0.0681931136513367</v>
      </c>
      <c r="F55" s="123">
        <v>-545</v>
      </c>
      <c r="G55" s="134">
        <f>F55/C54*100</f>
        <v>-0.04845534151235789</v>
      </c>
      <c r="H55" s="123">
        <v>-222</v>
      </c>
      <c r="I55" s="135">
        <f>H55/C54*100</f>
        <v>-0.01973777213897881</v>
      </c>
      <c r="J55" s="136">
        <v>395635</v>
      </c>
      <c r="K55" s="137">
        <f>+J55-J54</f>
        <v>127</v>
      </c>
      <c r="L55" s="138">
        <f>C55/J55</f>
        <v>2.8409518874720385</v>
      </c>
    </row>
    <row r="56" spans="1:12" ht="12.75" customHeight="1">
      <c r="A56" s="59" t="s">
        <v>268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306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51" sqref="A5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307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308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339</v>
      </c>
      <c r="B40" s="153">
        <v>604</v>
      </c>
      <c r="C40" s="81">
        <v>1131</v>
      </c>
      <c r="D40" s="154"/>
      <c r="E40" s="97">
        <v>-527</v>
      </c>
      <c r="F40" s="155">
        <v>875</v>
      </c>
      <c r="G40" s="156">
        <v>1128</v>
      </c>
      <c r="H40" s="154"/>
      <c r="I40" s="157">
        <v>-253</v>
      </c>
      <c r="J40" s="158"/>
      <c r="K40" s="157">
        <v>-780</v>
      </c>
      <c r="M40" s="6"/>
    </row>
    <row r="41" spans="1:13" ht="13.5" customHeight="1">
      <c r="A41" s="152" t="s">
        <v>276</v>
      </c>
      <c r="B41" s="153">
        <v>687</v>
      </c>
      <c r="C41" s="81">
        <v>1047</v>
      </c>
      <c r="D41" s="154"/>
      <c r="E41" s="97">
        <v>-360</v>
      </c>
      <c r="F41" s="155">
        <v>1233</v>
      </c>
      <c r="G41" s="156">
        <v>1341</v>
      </c>
      <c r="H41" s="154"/>
      <c r="I41" s="157">
        <v>-108</v>
      </c>
      <c r="J41" s="158"/>
      <c r="K41" s="157">
        <v>-468</v>
      </c>
      <c r="M41" s="6"/>
    </row>
    <row r="42" spans="1:13" ht="13.5" customHeight="1">
      <c r="A42" s="152" t="s">
        <v>299</v>
      </c>
      <c r="B42" s="153">
        <v>676</v>
      </c>
      <c r="C42" s="81">
        <v>1017</v>
      </c>
      <c r="D42" s="154"/>
      <c r="E42" s="97">
        <v>-341</v>
      </c>
      <c r="F42" s="155">
        <v>1196</v>
      </c>
      <c r="G42" s="156">
        <v>1213</v>
      </c>
      <c r="H42" s="154"/>
      <c r="I42" s="157">
        <v>-17</v>
      </c>
      <c r="J42" s="158"/>
      <c r="K42" s="157">
        <v>-358</v>
      </c>
      <c r="M42" s="6"/>
    </row>
    <row r="43" spans="1:13" ht="13.5" customHeight="1">
      <c r="A43" s="60" t="s">
        <v>309</v>
      </c>
      <c r="B43" s="153">
        <v>617</v>
      </c>
      <c r="C43" s="81">
        <v>1033</v>
      </c>
      <c r="D43" s="154"/>
      <c r="E43" s="97">
        <v>-416</v>
      </c>
      <c r="F43" s="155">
        <v>965</v>
      </c>
      <c r="G43" s="156">
        <v>1341</v>
      </c>
      <c r="H43" s="154"/>
      <c r="I43" s="157">
        <v>-376</v>
      </c>
      <c r="J43" s="368"/>
      <c r="K43" s="369">
        <v>-792</v>
      </c>
      <c r="M43" s="6"/>
    </row>
    <row r="44" spans="1:13" ht="13.5" customHeight="1">
      <c r="A44" s="60" t="s">
        <v>312</v>
      </c>
      <c r="B44" s="153">
        <v>690</v>
      </c>
      <c r="C44" s="81">
        <v>1081</v>
      </c>
      <c r="D44" s="154"/>
      <c r="E44" s="97">
        <v>-391</v>
      </c>
      <c r="F44" s="155">
        <v>1146</v>
      </c>
      <c r="G44" s="156">
        <v>1397</v>
      </c>
      <c r="H44" s="154"/>
      <c r="I44" s="157">
        <v>-251</v>
      </c>
      <c r="J44" s="368"/>
      <c r="K44" s="369">
        <v>-642</v>
      </c>
      <c r="M44" s="6"/>
    </row>
    <row r="45" spans="1:13" ht="13.5" customHeight="1">
      <c r="A45" s="60" t="s">
        <v>315</v>
      </c>
      <c r="B45" s="153">
        <v>650</v>
      </c>
      <c r="C45" s="81">
        <v>1159</v>
      </c>
      <c r="D45" s="154"/>
      <c r="E45" s="97">
        <v>-509</v>
      </c>
      <c r="F45" s="155">
        <v>824</v>
      </c>
      <c r="G45" s="156">
        <v>1017</v>
      </c>
      <c r="H45" s="154"/>
      <c r="I45" s="157">
        <v>-193</v>
      </c>
      <c r="J45" s="368"/>
      <c r="K45" s="369">
        <v>-702</v>
      </c>
      <c r="M45" s="6"/>
    </row>
    <row r="46" spans="1:13" ht="13.5" customHeight="1">
      <c r="A46" s="60" t="s">
        <v>319</v>
      </c>
      <c r="B46" s="153">
        <v>635</v>
      </c>
      <c r="C46" s="81">
        <v>1146</v>
      </c>
      <c r="D46" s="154"/>
      <c r="E46" s="97">
        <v>-511</v>
      </c>
      <c r="F46" s="155">
        <v>762</v>
      </c>
      <c r="G46" s="156">
        <v>861</v>
      </c>
      <c r="H46" s="154"/>
      <c r="I46" s="157">
        <v>-99</v>
      </c>
      <c r="J46" s="368"/>
      <c r="K46" s="369">
        <v>-610</v>
      </c>
      <c r="M46" s="6"/>
    </row>
    <row r="47" spans="1:13" ht="13.5" customHeight="1">
      <c r="A47" s="60" t="s">
        <v>322</v>
      </c>
      <c r="B47" s="153">
        <v>625</v>
      </c>
      <c r="C47" s="81">
        <v>1303</v>
      </c>
      <c r="D47" s="154"/>
      <c r="E47" s="97">
        <v>-678</v>
      </c>
      <c r="F47" s="155">
        <v>759</v>
      </c>
      <c r="G47" s="156">
        <v>1067</v>
      </c>
      <c r="H47" s="154"/>
      <c r="I47" s="157">
        <v>-308</v>
      </c>
      <c r="J47" s="368"/>
      <c r="K47" s="369">
        <v>-986</v>
      </c>
      <c r="M47" s="6"/>
    </row>
    <row r="48" spans="1:13" ht="13.5" customHeight="1">
      <c r="A48" s="60" t="s">
        <v>324</v>
      </c>
      <c r="B48" s="153">
        <v>611</v>
      </c>
      <c r="C48" s="81">
        <v>1102</v>
      </c>
      <c r="D48" s="154"/>
      <c r="E48" s="97">
        <v>-491</v>
      </c>
      <c r="F48" s="155">
        <v>809</v>
      </c>
      <c r="G48" s="156">
        <v>1112</v>
      </c>
      <c r="H48" s="154"/>
      <c r="I48" s="157">
        <v>-303</v>
      </c>
      <c r="J48" s="368"/>
      <c r="K48" s="369">
        <v>-794</v>
      </c>
      <c r="M48" s="6"/>
    </row>
    <row r="49" spans="1:13" ht="13.5" customHeight="1">
      <c r="A49" s="60" t="s">
        <v>327</v>
      </c>
      <c r="B49" s="153">
        <v>580</v>
      </c>
      <c r="C49" s="81">
        <v>1245</v>
      </c>
      <c r="D49" s="154"/>
      <c r="E49" s="97">
        <v>-665</v>
      </c>
      <c r="F49" s="155">
        <v>2617</v>
      </c>
      <c r="G49" s="156">
        <v>7032</v>
      </c>
      <c r="H49" s="154"/>
      <c r="I49" s="157">
        <v>-4415</v>
      </c>
      <c r="J49" s="368"/>
      <c r="K49" s="369">
        <v>-5080</v>
      </c>
      <c r="M49" s="6"/>
    </row>
    <row r="50" spans="1:13" ht="13.5" customHeight="1">
      <c r="A50" s="60" t="s">
        <v>340</v>
      </c>
      <c r="B50" s="153">
        <v>590</v>
      </c>
      <c r="C50" s="81">
        <v>1158</v>
      </c>
      <c r="D50" s="154"/>
      <c r="E50" s="97">
        <v>-568</v>
      </c>
      <c r="F50" s="155">
        <v>2989</v>
      </c>
      <c r="G50" s="156">
        <v>2896</v>
      </c>
      <c r="H50" s="154"/>
      <c r="I50" s="157">
        <v>93</v>
      </c>
      <c r="J50" s="368"/>
      <c r="K50" s="369">
        <v>-475</v>
      </c>
      <c r="M50" s="6"/>
    </row>
    <row r="51" spans="1:13" ht="13.5" customHeight="1">
      <c r="A51" s="60" t="s">
        <v>341</v>
      </c>
      <c r="B51" s="153">
        <v>681</v>
      </c>
      <c r="C51" s="81">
        <v>1226</v>
      </c>
      <c r="D51" s="154"/>
      <c r="E51" s="97">
        <f>B51-C51</f>
        <v>-545</v>
      </c>
      <c r="F51" s="155">
        <v>1122</v>
      </c>
      <c r="G51" s="156">
        <v>1344</v>
      </c>
      <c r="H51" s="154"/>
      <c r="I51" s="157">
        <f>F51-G51</f>
        <v>-222</v>
      </c>
      <c r="J51" s="368"/>
      <c r="K51" s="369">
        <f>+I51+E51</f>
        <v>-767</v>
      </c>
      <c r="M51" s="6"/>
    </row>
    <row r="52" spans="1:13" ht="13.5" customHeight="1">
      <c r="A52" s="127" t="s">
        <v>23</v>
      </c>
      <c r="B52" s="125">
        <f>SUM(B40:B51)</f>
        <v>7646</v>
      </c>
      <c r="C52" s="125">
        <f>SUM(C40:C51)</f>
        <v>13648</v>
      </c>
      <c r="D52" s="124"/>
      <c r="E52" s="126">
        <f>+B52-C52</f>
        <v>-6002</v>
      </c>
      <c r="F52" s="125">
        <f>SUM(F40:F51)</f>
        <v>15297</v>
      </c>
      <c r="G52" s="125">
        <f>SUM(G40:G51)</f>
        <v>21749</v>
      </c>
      <c r="H52" s="128"/>
      <c r="I52" s="126">
        <f>+F52-G52</f>
        <v>-6452</v>
      </c>
      <c r="J52" s="129"/>
      <c r="K52" s="130">
        <f>+I52+E52</f>
        <v>-12454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338</v>
      </c>
      <c r="B55" s="61">
        <v>722</v>
      </c>
      <c r="C55" s="62">
        <v>1153</v>
      </c>
      <c r="D55" s="9"/>
      <c r="E55" s="92">
        <v>-431</v>
      </c>
      <c r="F55" s="13">
        <v>1118</v>
      </c>
      <c r="G55" s="16">
        <v>1293</v>
      </c>
      <c r="H55" s="9"/>
      <c r="I55" s="110">
        <v>-175</v>
      </c>
      <c r="J55" s="10"/>
      <c r="K55" s="111">
        <v>-606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1123980</v>
      </c>
      <c r="C6" s="281">
        <f>+F6+AN6</f>
        <v>529227</v>
      </c>
      <c r="D6" s="281">
        <f>+G6+AO6</f>
        <v>594753</v>
      </c>
      <c r="E6" s="281">
        <f aca="true" t="shared" si="0" ref="E6:E40">N6+AA6</f>
        <v>-767</v>
      </c>
      <c r="F6" s="281">
        <f aca="true" t="shared" si="1" ref="F6:F40">O6+AB6</f>
        <v>-410</v>
      </c>
      <c r="G6" s="281">
        <f aca="true" t="shared" si="2" ref="G6:G40">P6+AC6</f>
        <v>-357</v>
      </c>
      <c r="H6" s="281">
        <f aca="true" t="shared" si="3" ref="H6:P6">H7</f>
        <v>681</v>
      </c>
      <c r="I6" s="281">
        <f t="shared" si="3"/>
        <v>329</v>
      </c>
      <c r="J6" s="281">
        <f t="shared" si="3"/>
        <v>352</v>
      </c>
      <c r="K6" s="281">
        <f t="shared" si="3"/>
        <v>1226</v>
      </c>
      <c r="L6" s="281">
        <f t="shared" si="3"/>
        <v>655</v>
      </c>
      <c r="M6" s="281">
        <f t="shared" si="3"/>
        <v>571</v>
      </c>
      <c r="N6" s="281">
        <f t="shared" si="3"/>
        <v>-545</v>
      </c>
      <c r="O6" s="281">
        <f t="shared" si="3"/>
        <v>-326</v>
      </c>
      <c r="P6" s="281">
        <f t="shared" si="3"/>
        <v>-219</v>
      </c>
      <c r="Q6" s="281">
        <f>+U7</f>
        <v>1122</v>
      </c>
      <c r="R6" s="281">
        <f>+AH7</f>
        <v>612</v>
      </c>
      <c r="S6" s="281">
        <f>+AI7</f>
        <v>510</v>
      </c>
      <c r="T6" s="282" t="s">
        <v>161</v>
      </c>
      <c r="U6" s="281">
        <f>U7</f>
        <v>1122</v>
      </c>
      <c r="V6" s="281">
        <f>Z7</f>
        <v>1344</v>
      </c>
      <c r="W6" s="281">
        <f>+AL7</f>
        <v>696</v>
      </c>
      <c r="X6" s="281">
        <f>+AM7</f>
        <v>648</v>
      </c>
      <c r="Y6" s="282" t="s">
        <v>161</v>
      </c>
      <c r="Z6" s="281">
        <f>Z7</f>
        <v>1344</v>
      </c>
      <c r="AA6" s="281">
        <f aca="true" t="shared" si="4" ref="AA6:AC9">Q6-V6</f>
        <v>-222</v>
      </c>
      <c r="AB6" s="281">
        <f t="shared" si="4"/>
        <v>-84</v>
      </c>
      <c r="AC6" s="281">
        <f t="shared" si="4"/>
        <v>-138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529637</v>
      </c>
      <c r="AO6" s="284">
        <v>595110</v>
      </c>
    </row>
    <row r="7" spans="1:41" ht="14.25" customHeight="1">
      <c r="A7" s="285" t="s">
        <v>162</v>
      </c>
      <c r="B7" s="286">
        <f>B8+B9</f>
        <v>1124068</v>
      </c>
      <c r="C7" s="287">
        <f>C8+C9</f>
        <v>529304</v>
      </c>
      <c r="D7" s="287">
        <f>D8+D9</f>
        <v>594764</v>
      </c>
      <c r="E7" s="287">
        <f t="shared" si="0"/>
        <v>-725</v>
      </c>
      <c r="F7" s="287">
        <f t="shared" si="1"/>
        <v>-376</v>
      </c>
      <c r="G7" s="287">
        <f t="shared" si="2"/>
        <v>-349</v>
      </c>
      <c r="H7" s="287">
        <f aca="true" t="shared" si="5" ref="H7:H20">I7+J7</f>
        <v>681</v>
      </c>
      <c r="I7" s="287">
        <f>I8+I9</f>
        <v>329</v>
      </c>
      <c r="J7" s="287">
        <f>J8+J9</f>
        <v>352</v>
      </c>
      <c r="K7" s="287">
        <f aca="true" t="shared" si="6" ref="K7:K35">L7+M7</f>
        <v>1226</v>
      </c>
      <c r="L7" s="287">
        <f>L8+L9</f>
        <v>655</v>
      </c>
      <c r="M7" s="287">
        <f>M8+M9</f>
        <v>571</v>
      </c>
      <c r="N7" s="287">
        <f aca="true" t="shared" si="7" ref="N7:N40">H7-K7</f>
        <v>-545</v>
      </c>
      <c r="O7" s="287">
        <f aca="true" t="shared" si="8" ref="O7:O40">I7-L7</f>
        <v>-326</v>
      </c>
      <c r="P7" s="287">
        <f aca="true" t="shared" si="9" ref="P7:P40">J7-M7</f>
        <v>-219</v>
      </c>
      <c r="Q7" s="287">
        <f aca="true" t="shared" si="10" ref="Q7:Q35">+R7+S7</f>
        <v>1926</v>
      </c>
      <c r="R7" s="287">
        <f aca="true" t="shared" si="11" ref="R7:Z7">+R8+R9</f>
        <v>981</v>
      </c>
      <c r="S7" s="287">
        <f t="shared" si="11"/>
        <v>945</v>
      </c>
      <c r="T7" s="287">
        <f t="shared" si="11"/>
        <v>804</v>
      </c>
      <c r="U7" s="287">
        <f t="shared" si="11"/>
        <v>1122</v>
      </c>
      <c r="V7" s="287">
        <f t="shared" si="11"/>
        <v>2106</v>
      </c>
      <c r="W7" s="287">
        <f t="shared" si="11"/>
        <v>1031</v>
      </c>
      <c r="X7" s="287">
        <f t="shared" si="11"/>
        <v>1075</v>
      </c>
      <c r="Y7" s="287">
        <f t="shared" si="11"/>
        <v>762</v>
      </c>
      <c r="Z7" s="287">
        <f t="shared" si="11"/>
        <v>1344</v>
      </c>
      <c r="AA7" s="287">
        <f t="shared" si="4"/>
        <v>-180</v>
      </c>
      <c r="AB7" s="287">
        <f t="shared" si="4"/>
        <v>-50</v>
      </c>
      <c r="AC7" s="287">
        <f t="shared" si="4"/>
        <v>-130</v>
      </c>
      <c r="AD7" s="285" t="s">
        <v>162</v>
      </c>
      <c r="AF7" s="288">
        <f aca="true" t="shared" si="12" ref="AF7:AM7">AF8+AF9</f>
        <v>369</v>
      </c>
      <c r="AG7" s="288">
        <f t="shared" si="12"/>
        <v>435</v>
      </c>
      <c r="AH7" s="288">
        <f t="shared" si="12"/>
        <v>612</v>
      </c>
      <c r="AI7" s="288">
        <f t="shared" si="12"/>
        <v>510</v>
      </c>
      <c r="AJ7" s="288">
        <f t="shared" si="12"/>
        <v>335</v>
      </c>
      <c r="AK7" s="288">
        <f t="shared" si="12"/>
        <v>427</v>
      </c>
      <c r="AL7" s="288">
        <f t="shared" si="12"/>
        <v>696</v>
      </c>
      <c r="AM7" s="288">
        <f t="shared" si="12"/>
        <v>648</v>
      </c>
      <c r="AN7" s="289">
        <v>529680</v>
      </c>
      <c r="AO7" s="290">
        <v>595113</v>
      </c>
    </row>
    <row r="8" spans="1:41" ht="14.25" customHeight="1">
      <c r="A8" s="291" t="s">
        <v>163</v>
      </c>
      <c r="B8" s="287">
        <f aca="true" t="shared" si="13" ref="B8:B35">C8+D8</f>
        <v>1011555</v>
      </c>
      <c r="C8" s="287">
        <f>SUM(C10:C22)</f>
        <v>476433</v>
      </c>
      <c r="D8" s="287">
        <f>SUM(D10:D22)</f>
        <v>535122</v>
      </c>
      <c r="E8" s="287">
        <f t="shared" si="0"/>
        <v>-584</v>
      </c>
      <c r="F8" s="287">
        <f t="shared" si="1"/>
        <v>-307</v>
      </c>
      <c r="G8" s="287">
        <f t="shared" si="2"/>
        <v>-277</v>
      </c>
      <c r="H8" s="287">
        <f t="shared" si="5"/>
        <v>629</v>
      </c>
      <c r="I8" s="287">
        <f>SUM(I10:I22)</f>
        <v>309</v>
      </c>
      <c r="J8" s="287">
        <f>SUM(J10:J22)</f>
        <v>320</v>
      </c>
      <c r="K8" s="287">
        <f t="shared" si="6"/>
        <v>1076</v>
      </c>
      <c r="L8" s="287">
        <f>SUM(L10:L22)</f>
        <v>579</v>
      </c>
      <c r="M8" s="287">
        <f>SUM(M10:M22)</f>
        <v>497</v>
      </c>
      <c r="N8" s="287">
        <f t="shared" si="7"/>
        <v>-447</v>
      </c>
      <c r="O8" s="287">
        <f t="shared" si="8"/>
        <v>-270</v>
      </c>
      <c r="P8" s="287">
        <f t="shared" si="9"/>
        <v>-177</v>
      </c>
      <c r="Q8" s="287">
        <f t="shared" si="10"/>
        <v>1757</v>
      </c>
      <c r="R8" s="287">
        <f aca="true" t="shared" si="14" ref="R8:R35">AF8+AH8</f>
        <v>909</v>
      </c>
      <c r="S8" s="287">
        <f aca="true" t="shared" si="15" ref="S8:S35">+AG8+AI8</f>
        <v>848</v>
      </c>
      <c r="T8" s="287">
        <f aca="true" t="shared" si="16" ref="T8:T35">+AF8+AG8</f>
        <v>714</v>
      </c>
      <c r="U8" s="287">
        <f aca="true" t="shared" si="17" ref="U8:U35">+AH8+AI8</f>
        <v>1043</v>
      </c>
      <c r="V8" s="287">
        <f aca="true" t="shared" si="18" ref="V8:V35">+W8+X8</f>
        <v>1894</v>
      </c>
      <c r="W8" s="287">
        <f aca="true" t="shared" si="19" ref="W8:W35">+AJ8+AL8</f>
        <v>946</v>
      </c>
      <c r="X8" s="287">
        <f aca="true" t="shared" si="20" ref="X8:X35">+AK8+AM8</f>
        <v>948</v>
      </c>
      <c r="Y8" s="287">
        <f aca="true" t="shared" si="21" ref="Y8:Y35">+AJ8+AK8</f>
        <v>652</v>
      </c>
      <c r="Z8" s="287">
        <f aca="true" t="shared" si="22" ref="Z8:Z35">+AL8+AM8</f>
        <v>1242</v>
      </c>
      <c r="AA8" s="287">
        <f t="shared" si="4"/>
        <v>-137</v>
      </c>
      <c r="AB8" s="287">
        <f t="shared" si="4"/>
        <v>-37</v>
      </c>
      <c r="AC8" s="287">
        <f t="shared" si="4"/>
        <v>-100</v>
      </c>
      <c r="AD8" s="291" t="s">
        <v>163</v>
      </c>
      <c r="AF8" s="288">
        <f aca="true" t="shared" si="23" ref="AF8:AM8">SUM(AF10:AF22)</f>
        <v>334</v>
      </c>
      <c r="AG8" s="288">
        <f t="shared" si="23"/>
        <v>380</v>
      </c>
      <c r="AH8" s="288">
        <f t="shared" si="23"/>
        <v>575</v>
      </c>
      <c r="AI8" s="288">
        <f t="shared" si="23"/>
        <v>468</v>
      </c>
      <c r="AJ8" s="288">
        <f t="shared" si="23"/>
        <v>291</v>
      </c>
      <c r="AK8" s="288">
        <f t="shared" si="23"/>
        <v>361</v>
      </c>
      <c r="AL8" s="288">
        <f t="shared" si="23"/>
        <v>655</v>
      </c>
      <c r="AM8" s="288">
        <f t="shared" si="23"/>
        <v>587</v>
      </c>
      <c r="AN8" s="289">
        <v>476740</v>
      </c>
      <c r="AO8" s="290">
        <v>535399</v>
      </c>
    </row>
    <row r="9" spans="1:41" ht="14.25" customHeight="1">
      <c r="A9" s="292" t="s">
        <v>165</v>
      </c>
      <c r="B9" s="293">
        <f>C9+D9</f>
        <v>112513</v>
      </c>
      <c r="C9" s="293">
        <f>C23+C25+C27+C31+C36+C38</f>
        <v>52871</v>
      </c>
      <c r="D9" s="293">
        <f>D23+D25+D27+D31+D36+D38</f>
        <v>59642</v>
      </c>
      <c r="E9" s="293">
        <f t="shared" si="0"/>
        <v>-141</v>
      </c>
      <c r="F9" s="293">
        <f t="shared" si="1"/>
        <v>-69</v>
      </c>
      <c r="G9" s="293">
        <f t="shared" si="2"/>
        <v>-72</v>
      </c>
      <c r="H9" s="293">
        <f t="shared" si="5"/>
        <v>52</v>
      </c>
      <c r="I9" s="293">
        <f>I23+I25+I27+I31+I36+I38</f>
        <v>20</v>
      </c>
      <c r="J9" s="293">
        <f>J23+J25+J27+J31+J36+J38</f>
        <v>32</v>
      </c>
      <c r="K9" s="293">
        <f t="shared" si="6"/>
        <v>150</v>
      </c>
      <c r="L9" s="293">
        <f>L23+L25+L27+L31+L36+L38</f>
        <v>76</v>
      </c>
      <c r="M9" s="293">
        <f>M23+M25+M27+M31+M36+M38</f>
        <v>74</v>
      </c>
      <c r="N9" s="293">
        <f t="shared" si="7"/>
        <v>-98</v>
      </c>
      <c r="O9" s="293">
        <f t="shared" si="8"/>
        <v>-56</v>
      </c>
      <c r="P9" s="293">
        <f t="shared" si="9"/>
        <v>-42</v>
      </c>
      <c r="Q9" s="293">
        <f t="shared" si="10"/>
        <v>169</v>
      </c>
      <c r="R9" s="293">
        <f t="shared" si="14"/>
        <v>72</v>
      </c>
      <c r="S9" s="293">
        <f t="shared" si="15"/>
        <v>97</v>
      </c>
      <c r="T9" s="293">
        <f t="shared" si="16"/>
        <v>90</v>
      </c>
      <c r="U9" s="293">
        <f t="shared" si="17"/>
        <v>79</v>
      </c>
      <c r="V9" s="293">
        <f t="shared" si="18"/>
        <v>212</v>
      </c>
      <c r="W9" s="293">
        <f t="shared" si="19"/>
        <v>85</v>
      </c>
      <c r="X9" s="293">
        <f>+AK9+AM9</f>
        <v>127</v>
      </c>
      <c r="Y9" s="293">
        <f t="shared" si="21"/>
        <v>110</v>
      </c>
      <c r="Z9" s="293">
        <f t="shared" si="22"/>
        <v>102</v>
      </c>
      <c r="AA9" s="293">
        <f t="shared" si="4"/>
        <v>-43</v>
      </c>
      <c r="AB9" s="293">
        <f t="shared" si="4"/>
        <v>-13</v>
      </c>
      <c r="AC9" s="293">
        <f t="shared" si="4"/>
        <v>-30</v>
      </c>
      <c r="AD9" s="292" t="s">
        <v>165</v>
      </c>
      <c r="AF9" s="288">
        <f aca="true" t="shared" si="24" ref="AF9:AM9">AF23+AF25+AF27+AF31+AF36+AF38</f>
        <v>35</v>
      </c>
      <c r="AG9" s="288">
        <f t="shared" si="24"/>
        <v>55</v>
      </c>
      <c r="AH9" s="288">
        <f t="shared" si="24"/>
        <v>37</v>
      </c>
      <c r="AI9" s="288">
        <f t="shared" si="24"/>
        <v>42</v>
      </c>
      <c r="AJ9" s="288">
        <f t="shared" si="24"/>
        <v>44</v>
      </c>
      <c r="AK9" s="288">
        <f t="shared" si="24"/>
        <v>66</v>
      </c>
      <c r="AL9" s="288">
        <f t="shared" si="24"/>
        <v>41</v>
      </c>
      <c r="AM9" s="288">
        <f t="shared" si="24"/>
        <v>61</v>
      </c>
      <c r="AN9" s="289">
        <v>52940</v>
      </c>
      <c r="AO9" s="290">
        <v>59714</v>
      </c>
    </row>
    <row r="10" spans="1:41" ht="14.25" customHeight="1">
      <c r="A10" s="291" t="s">
        <v>239</v>
      </c>
      <c r="B10" s="287">
        <f t="shared" si="13"/>
        <v>330210</v>
      </c>
      <c r="C10" s="287">
        <f aca="true" t="shared" si="25" ref="C10:C20">+F10+AN10</f>
        <v>156282</v>
      </c>
      <c r="D10" s="287">
        <f aca="true" t="shared" si="26" ref="D10:D20">+G10+AO10</f>
        <v>173928</v>
      </c>
      <c r="E10" s="287">
        <f t="shared" si="0"/>
        <v>-31</v>
      </c>
      <c r="F10" s="287">
        <f t="shared" si="1"/>
        <v>-24</v>
      </c>
      <c r="G10" s="287">
        <f t="shared" si="2"/>
        <v>-7</v>
      </c>
      <c r="H10" s="287">
        <f t="shared" si="5"/>
        <v>243</v>
      </c>
      <c r="I10" s="294">
        <v>116</v>
      </c>
      <c r="J10" s="294">
        <v>127</v>
      </c>
      <c r="K10" s="287">
        <f t="shared" si="6"/>
        <v>247</v>
      </c>
      <c r="L10" s="295">
        <v>135</v>
      </c>
      <c r="M10" s="295">
        <v>112</v>
      </c>
      <c r="N10" s="287">
        <f t="shared" si="7"/>
        <v>-4</v>
      </c>
      <c r="O10" s="287">
        <f t="shared" si="8"/>
        <v>-19</v>
      </c>
      <c r="P10" s="287">
        <f t="shared" si="9"/>
        <v>15</v>
      </c>
      <c r="Q10" s="287">
        <f t="shared" si="10"/>
        <v>673</v>
      </c>
      <c r="R10" s="287">
        <f t="shared" si="14"/>
        <v>372</v>
      </c>
      <c r="S10" s="287">
        <f t="shared" si="15"/>
        <v>301</v>
      </c>
      <c r="T10" s="287">
        <f t="shared" si="16"/>
        <v>230</v>
      </c>
      <c r="U10" s="287">
        <f t="shared" si="17"/>
        <v>443</v>
      </c>
      <c r="V10" s="287">
        <f t="shared" si="18"/>
        <v>700</v>
      </c>
      <c r="W10" s="287">
        <f t="shared" si="19"/>
        <v>377</v>
      </c>
      <c r="X10" s="287">
        <f t="shared" si="20"/>
        <v>323</v>
      </c>
      <c r="Y10" s="287">
        <f t="shared" si="21"/>
        <v>188</v>
      </c>
      <c r="Z10" s="287">
        <f t="shared" si="22"/>
        <v>512</v>
      </c>
      <c r="AA10" s="287">
        <f aca="true" t="shared" si="27" ref="AA10:AA40">Q10-V10</f>
        <v>-27</v>
      </c>
      <c r="AB10" s="287">
        <f aca="true" t="shared" si="28" ref="AB10:AB40">R10-W10</f>
        <v>-5</v>
      </c>
      <c r="AC10" s="287">
        <f aca="true" t="shared" si="29" ref="AC10:AC35">+S10-X10</f>
        <v>-22</v>
      </c>
      <c r="AD10" s="291" t="s">
        <v>166</v>
      </c>
      <c r="AF10" s="296">
        <v>110</v>
      </c>
      <c r="AG10" s="296">
        <v>120</v>
      </c>
      <c r="AH10" s="296">
        <v>262</v>
      </c>
      <c r="AI10" s="296">
        <v>181</v>
      </c>
      <c r="AJ10" s="296">
        <v>96</v>
      </c>
      <c r="AK10" s="296">
        <v>92</v>
      </c>
      <c r="AL10" s="296">
        <v>281</v>
      </c>
      <c r="AM10" s="296">
        <v>231</v>
      </c>
      <c r="AN10" s="283">
        <v>156306</v>
      </c>
      <c r="AO10" s="284">
        <v>173935</v>
      </c>
    </row>
    <row r="11" spans="1:45" ht="14.25" customHeight="1">
      <c r="A11" s="291" t="s">
        <v>168</v>
      </c>
      <c r="B11" s="287">
        <f t="shared" si="13"/>
        <v>61561</v>
      </c>
      <c r="C11" s="287">
        <f t="shared" si="25"/>
        <v>28455</v>
      </c>
      <c r="D11" s="287">
        <f t="shared" si="26"/>
        <v>33106</v>
      </c>
      <c r="E11" s="287">
        <f t="shared" si="0"/>
        <v>-25</v>
      </c>
      <c r="F11" s="287">
        <f t="shared" si="1"/>
        <v>-17</v>
      </c>
      <c r="G11" s="287">
        <f t="shared" si="2"/>
        <v>-8</v>
      </c>
      <c r="H11" s="287">
        <f t="shared" si="5"/>
        <v>32</v>
      </c>
      <c r="I11" s="297">
        <v>23</v>
      </c>
      <c r="J11" s="297">
        <v>9</v>
      </c>
      <c r="K11" s="287">
        <f t="shared" si="6"/>
        <v>70</v>
      </c>
      <c r="L11" s="297">
        <v>38</v>
      </c>
      <c r="M11" s="297">
        <v>32</v>
      </c>
      <c r="N11" s="287">
        <f t="shared" si="7"/>
        <v>-38</v>
      </c>
      <c r="O11" s="287">
        <f t="shared" si="8"/>
        <v>-15</v>
      </c>
      <c r="P11" s="287">
        <f t="shared" si="9"/>
        <v>-23</v>
      </c>
      <c r="Q11" s="287">
        <f t="shared" si="10"/>
        <v>130</v>
      </c>
      <c r="R11" s="287">
        <f t="shared" si="14"/>
        <v>53</v>
      </c>
      <c r="S11" s="287">
        <f t="shared" si="15"/>
        <v>77</v>
      </c>
      <c r="T11" s="287">
        <f t="shared" si="16"/>
        <v>55</v>
      </c>
      <c r="U11" s="287">
        <f t="shared" si="17"/>
        <v>75</v>
      </c>
      <c r="V11" s="287">
        <f t="shared" si="18"/>
        <v>117</v>
      </c>
      <c r="W11" s="287">
        <f t="shared" si="19"/>
        <v>55</v>
      </c>
      <c r="X11" s="287">
        <f t="shared" si="20"/>
        <v>62</v>
      </c>
      <c r="Y11" s="287">
        <f t="shared" si="21"/>
        <v>43</v>
      </c>
      <c r="Z11" s="287">
        <f t="shared" si="22"/>
        <v>74</v>
      </c>
      <c r="AA11" s="287">
        <f t="shared" si="27"/>
        <v>13</v>
      </c>
      <c r="AB11" s="287">
        <f t="shared" si="28"/>
        <v>-2</v>
      </c>
      <c r="AC11" s="287">
        <f t="shared" si="29"/>
        <v>15</v>
      </c>
      <c r="AD11" s="291" t="s">
        <v>168</v>
      </c>
      <c r="AF11" s="296">
        <v>21</v>
      </c>
      <c r="AG11" s="296">
        <v>34</v>
      </c>
      <c r="AH11" s="296">
        <v>32</v>
      </c>
      <c r="AI11" s="296">
        <v>43</v>
      </c>
      <c r="AJ11" s="296">
        <v>16</v>
      </c>
      <c r="AK11" s="296">
        <v>27</v>
      </c>
      <c r="AL11" s="296">
        <v>39</v>
      </c>
      <c r="AM11" s="296">
        <v>35</v>
      </c>
      <c r="AN11" s="283">
        <v>28472</v>
      </c>
      <c r="AO11" s="284">
        <v>33114</v>
      </c>
      <c r="AS11" s="298"/>
    </row>
    <row r="12" spans="1:41" ht="14.25" customHeight="1">
      <c r="A12" s="291" t="s">
        <v>246</v>
      </c>
      <c r="B12" s="287">
        <f t="shared" si="13"/>
        <v>101554</v>
      </c>
      <c r="C12" s="287">
        <f t="shared" si="25"/>
        <v>47699</v>
      </c>
      <c r="D12" s="287">
        <f t="shared" si="26"/>
        <v>53855</v>
      </c>
      <c r="E12" s="287">
        <f t="shared" si="0"/>
        <v>-59</v>
      </c>
      <c r="F12" s="287">
        <f t="shared" si="1"/>
        <v>-37</v>
      </c>
      <c r="G12" s="287">
        <f t="shared" si="2"/>
        <v>-22</v>
      </c>
      <c r="H12" s="287">
        <f t="shared" si="5"/>
        <v>59</v>
      </c>
      <c r="I12" s="297">
        <v>26</v>
      </c>
      <c r="J12" s="297">
        <v>33</v>
      </c>
      <c r="K12" s="287">
        <f t="shared" si="6"/>
        <v>106</v>
      </c>
      <c r="L12" s="297">
        <v>56</v>
      </c>
      <c r="M12" s="297">
        <v>50</v>
      </c>
      <c r="N12" s="287">
        <f t="shared" si="7"/>
        <v>-47</v>
      </c>
      <c r="O12" s="287">
        <f t="shared" si="8"/>
        <v>-30</v>
      </c>
      <c r="P12" s="287">
        <f t="shared" si="9"/>
        <v>-17</v>
      </c>
      <c r="Q12" s="287">
        <f t="shared" si="10"/>
        <v>144</v>
      </c>
      <c r="R12" s="287">
        <f t="shared" si="14"/>
        <v>68</v>
      </c>
      <c r="S12" s="287">
        <f t="shared" si="15"/>
        <v>76</v>
      </c>
      <c r="T12" s="287">
        <f t="shared" si="16"/>
        <v>63</v>
      </c>
      <c r="U12" s="287">
        <f t="shared" si="17"/>
        <v>81</v>
      </c>
      <c r="V12" s="287">
        <f t="shared" si="18"/>
        <v>156</v>
      </c>
      <c r="W12" s="287">
        <f t="shared" si="19"/>
        <v>75</v>
      </c>
      <c r="X12" s="287">
        <f t="shared" si="20"/>
        <v>81</v>
      </c>
      <c r="Y12" s="287">
        <f t="shared" si="21"/>
        <v>61</v>
      </c>
      <c r="Z12" s="287">
        <f t="shared" si="22"/>
        <v>95</v>
      </c>
      <c r="AA12" s="287">
        <f t="shared" si="27"/>
        <v>-12</v>
      </c>
      <c r="AB12" s="287">
        <f t="shared" si="28"/>
        <v>-7</v>
      </c>
      <c r="AC12" s="287">
        <f t="shared" si="29"/>
        <v>-5</v>
      </c>
      <c r="AD12" s="291" t="s">
        <v>246</v>
      </c>
      <c r="AF12" s="296">
        <v>27</v>
      </c>
      <c r="AG12" s="296">
        <v>36</v>
      </c>
      <c r="AH12" s="296">
        <v>41</v>
      </c>
      <c r="AI12" s="296">
        <v>40</v>
      </c>
      <c r="AJ12" s="296">
        <v>27</v>
      </c>
      <c r="AK12" s="296">
        <v>34</v>
      </c>
      <c r="AL12" s="296">
        <v>48</v>
      </c>
      <c r="AM12" s="296">
        <v>47</v>
      </c>
      <c r="AN12" s="283">
        <v>47736</v>
      </c>
      <c r="AO12" s="284">
        <v>53877</v>
      </c>
    </row>
    <row r="13" spans="1:41" ht="14.25" customHeight="1">
      <c r="A13" s="291" t="s">
        <v>169</v>
      </c>
      <c r="B13" s="287">
        <f t="shared" si="13"/>
        <v>80832</v>
      </c>
      <c r="C13" s="287">
        <f t="shared" si="25"/>
        <v>37561</v>
      </c>
      <c r="D13" s="287">
        <f t="shared" si="26"/>
        <v>43271</v>
      </c>
      <c r="E13" s="287">
        <f t="shared" si="0"/>
        <v>-73</v>
      </c>
      <c r="F13" s="287">
        <f t="shared" si="1"/>
        <v>-27</v>
      </c>
      <c r="G13" s="287">
        <f t="shared" si="2"/>
        <v>-46</v>
      </c>
      <c r="H13" s="287">
        <f t="shared" si="5"/>
        <v>41</v>
      </c>
      <c r="I13" s="297">
        <v>20</v>
      </c>
      <c r="J13" s="297">
        <v>21</v>
      </c>
      <c r="K13" s="287">
        <f t="shared" si="6"/>
        <v>113</v>
      </c>
      <c r="L13" s="297">
        <v>62</v>
      </c>
      <c r="M13" s="297">
        <v>51</v>
      </c>
      <c r="N13" s="287">
        <f t="shared" si="7"/>
        <v>-72</v>
      </c>
      <c r="O13" s="287">
        <f t="shared" si="8"/>
        <v>-42</v>
      </c>
      <c r="P13" s="287">
        <f t="shared" si="9"/>
        <v>-30</v>
      </c>
      <c r="Q13" s="287">
        <f t="shared" si="10"/>
        <v>129</v>
      </c>
      <c r="R13" s="287">
        <f t="shared" si="14"/>
        <v>69</v>
      </c>
      <c r="S13" s="287">
        <f t="shared" si="15"/>
        <v>60</v>
      </c>
      <c r="T13" s="287">
        <f t="shared" si="16"/>
        <v>42</v>
      </c>
      <c r="U13" s="287">
        <f t="shared" si="17"/>
        <v>87</v>
      </c>
      <c r="V13" s="287">
        <f t="shared" si="18"/>
        <v>130</v>
      </c>
      <c r="W13" s="287">
        <f t="shared" si="19"/>
        <v>54</v>
      </c>
      <c r="X13" s="287">
        <f t="shared" si="20"/>
        <v>76</v>
      </c>
      <c r="Y13" s="287">
        <f t="shared" si="21"/>
        <v>28</v>
      </c>
      <c r="Z13" s="287">
        <f t="shared" si="22"/>
        <v>102</v>
      </c>
      <c r="AA13" s="287">
        <f t="shared" si="27"/>
        <v>-1</v>
      </c>
      <c r="AB13" s="287">
        <f t="shared" si="28"/>
        <v>15</v>
      </c>
      <c r="AC13" s="287">
        <f t="shared" si="29"/>
        <v>-16</v>
      </c>
      <c r="AD13" s="291" t="s">
        <v>169</v>
      </c>
      <c r="AF13" s="296">
        <v>25</v>
      </c>
      <c r="AG13" s="296">
        <v>17</v>
      </c>
      <c r="AH13" s="296">
        <v>44</v>
      </c>
      <c r="AI13" s="296">
        <v>43</v>
      </c>
      <c r="AJ13" s="296">
        <v>10</v>
      </c>
      <c r="AK13" s="296">
        <v>18</v>
      </c>
      <c r="AL13" s="296">
        <v>44</v>
      </c>
      <c r="AM13" s="296">
        <v>58</v>
      </c>
      <c r="AN13" s="283">
        <v>37588</v>
      </c>
      <c r="AO13" s="284">
        <v>43317</v>
      </c>
    </row>
    <row r="14" spans="1:41" ht="14.25" customHeight="1">
      <c r="A14" s="291" t="s">
        <v>170</v>
      </c>
      <c r="B14" s="287">
        <f t="shared" si="13"/>
        <v>34512</v>
      </c>
      <c r="C14" s="287">
        <f t="shared" si="25"/>
        <v>16204</v>
      </c>
      <c r="D14" s="287">
        <f t="shared" si="26"/>
        <v>18308</v>
      </c>
      <c r="E14" s="287">
        <f t="shared" si="0"/>
        <v>-55</v>
      </c>
      <c r="F14" s="287">
        <f t="shared" si="1"/>
        <v>-29</v>
      </c>
      <c r="G14" s="287">
        <f t="shared" si="2"/>
        <v>-26</v>
      </c>
      <c r="H14" s="287">
        <f t="shared" si="5"/>
        <v>16</v>
      </c>
      <c r="I14" s="297">
        <v>8</v>
      </c>
      <c r="J14" s="297">
        <v>8</v>
      </c>
      <c r="K14" s="287">
        <f t="shared" si="6"/>
        <v>54</v>
      </c>
      <c r="L14" s="297">
        <v>28</v>
      </c>
      <c r="M14" s="297">
        <v>26</v>
      </c>
      <c r="N14" s="287">
        <f t="shared" si="7"/>
        <v>-38</v>
      </c>
      <c r="O14" s="287">
        <f t="shared" si="8"/>
        <v>-20</v>
      </c>
      <c r="P14" s="287">
        <f t="shared" si="9"/>
        <v>-18</v>
      </c>
      <c r="Q14" s="287">
        <f t="shared" si="10"/>
        <v>42</v>
      </c>
      <c r="R14" s="287">
        <f t="shared" si="14"/>
        <v>22</v>
      </c>
      <c r="S14" s="287">
        <f t="shared" si="15"/>
        <v>20</v>
      </c>
      <c r="T14" s="287">
        <f t="shared" si="16"/>
        <v>25</v>
      </c>
      <c r="U14" s="287">
        <f t="shared" si="17"/>
        <v>17</v>
      </c>
      <c r="V14" s="287">
        <f t="shared" si="18"/>
        <v>59</v>
      </c>
      <c r="W14" s="287">
        <f t="shared" si="19"/>
        <v>31</v>
      </c>
      <c r="X14" s="287">
        <f t="shared" si="20"/>
        <v>28</v>
      </c>
      <c r="Y14" s="287">
        <f t="shared" si="21"/>
        <v>42</v>
      </c>
      <c r="Z14" s="287">
        <f t="shared" si="22"/>
        <v>17</v>
      </c>
      <c r="AA14" s="287">
        <f t="shared" si="27"/>
        <v>-17</v>
      </c>
      <c r="AB14" s="287">
        <f t="shared" si="28"/>
        <v>-9</v>
      </c>
      <c r="AC14" s="287">
        <f t="shared" si="29"/>
        <v>-8</v>
      </c>
      <c r="AD14" s="291" t="s">
        <v>170</v>
      </c>
      <c r="AF14" s="296">
        <v>13</v>
      </c>
      <c r="AG14" s="296">
        <v>12</v>
      </c>
      <c r="AH14" s="296">
        <v>9</v>
      </c>
      <c r="AI14" s="296">
        <v>8</v>
      </c>
      <c r="AJ14" s="296">
        <v>19</v>
      </c>
      <c r="AK14" s="296">
        <v>23</v>
      </c>
      <c r="AL14" s="296">
        <v>12</v>
      </c>
      <c r="AM14" s="296">
        <v>5</v>
      </c>
      <c r="AN14" s="283">
        <v>16233</v>
      </c>
      <c r="AO14" s="284">
        <v>18334</v>
      </c>
    </row>
    <row r="15" spans="1:41" ht="14.25" customHeight="1">
      <c r="A15" s="291" t="s">
        <v>171</v>
      </c>
      <c r="B15" s="287">
        <f t="shared" si="13"/>
        <v>53888</v>
      </c>
      <c r="C15" s="287">
        <f t="shared" si="25"/>
        <v>25502</v>
      </c>
      <c r="D15" s="287">
        <f t="shared" si="26"/>
        <v>28386</v>
      </c>
      <c r="E15" s="287">
        <f t="shared" si="0"/>
        <v>-38</v>
      </c>
      <c r="F15" s="287">
        <f t="shared" si="1"/>
        <v>-17</v>
      </c>
      <c r="G15" s="287">
        <f t="shared" si="2"/>
        <v>-21</v>
      </c>
      <c r="H15" s="287">
        <f t="shared" si="5"/>
        <v>33</v>
      </c>
      <c r="I15" s="297">
        <v>15</v>
      </c>
      <c r="J15" s="297">
        <v>18</v>
      </c>
      <c r="K15" s="287">
        <f t="shared" si="6"/>
        <v>58</v>
      </c>
      <c r="L15" s="297">
        <v>28</v>
      </c>
      <c r="M15" s="297">
        <v>30</v>
      </c>
      <c r="N15" s="287">
        <f t="shared" si="7"/>
        <v>-25</v>
      </c>
      <c r="O15" s="287">
        <f t="shared" si="8"/>
        <v>-13</v>
      </c>
      <c r="P15" s="287">
        <f t="shared" si="9"/>
        <v>-12</v>
      </c>
      <c r="Q15" s="287">
        <f t="shared" si="10"/>
        <v>68</v>
      </c>
      <c r="R15" s="287">
        <f t="shared" si="14"/>
        <v>32</v>
      </c>
      <c r="S15" s="287">
        <f t="shared" si="15"/>
        <v>36</v>
      </c>
      <c r="T15" s="287">
        <f t="shared" si="16"/>
        <v>33</v>
      </c>
      <c r="U15" s="287">
        <f t="shared" si="17"/>
        <v>35</v>
      </c>
      <c r="V15" s="287">
        <f t="shared" si="18"/>
        <v>81</v>
      </c>
      <c r="W15" s="287">
        <f t="shared" si="19"/>
        <v>36</v>
      </c>
      <c r="X15" s="287">
        <f t="shared" si="20"/>
        <v>45</v>
      </c>
      <c r="Y15" s="287">
        <f t="shared" si="21"/>
        <v>37</v>
      </c>
      <c r="Z15" s="287">
        <f t="shared" si="22"/>
        <v>44</v>
      </c>
      <c r="AA15" s="287">
        <f t="shared" si="27"/>
        <v>-13</v>
      </c>
      <c r="AB15" s="287">
        <f t="shared" si="28"/>
        <v>-4</v>
      </c>
      <c r="AC15" s="287">
        <f t="shared" si="29"/>
        <v>-9</v>
      </c>
      <c r="AD15" s="291" t="s">
        <v>171</v>
      </c>
      <c r="AF15" s="296">
        <v>13</v>
      </c>
      <c r="AG15" s="296">
        <v>20</v>
      </c>
      <c r="AH15" s="296">
        <v>19</v>
      </c>
      <c r="AI15" s="296">
        <v>16</v>
      </c>
      <c r="AJ15" s="296">
        <v>13</v>
      </c>
      <c r="AK15" s="296">
        <v>24</v>
      </c>
      <c r="AL15" s="296">
        <v>23</v>
      </c>
      <c r="AM15" s="296">
        <v>21</v>
      </c>
      <c r="AN15" s="283">
        <v>25519</v>
      </c>
      <c r="AO15" s="284">
        <v>28407</v>
      </c>
    </row>
    <row r="16" spans="1:41" ht="14.25" customHeight="1">
      <c r="A16" s="291" t="s">
        <v>172</v>
      </c>
      <c r="B16" s="287">
        <f>C16+D16</f>
        <v>35768</v>
      </c>
      <c r="C16" s="287">
        <f aca="true" t="shared" si="30" ref="C16:D18">+F16+AN16</f>
        <v>16674</v>
      </c>
      <c r="D16" s="287">
        <f t="shared" si="30"/>
        <v>19094</v>
      </c>
      <c r="E16" s="287">
        <f aca="true" t="shared" si="31" ref="E16:G18">N16+AA16</f>
        <v>-22</v>
      </c>
      <c r="F16" s="287">
        <f t="shared" si="31"/>
        <v>-4</v>
      </c>
      <c r="G16" s="287">
        <f t="shared" si="31"/>
        <v>-18</v>
      </c>
      <c r="H16" s="287">
        <f>I16+J16</f>
        <v>28</v>
      </c>
      <c r="I16" s="297">
        <v>18</v>
      </c>
      <c r="J16" s="297">
        <v>10</v>
      </c>
      <c r="K16" s="287">
        <f>L16+M16</f>
        <v>48</v>
      </c>
      <c r="L16" s="297">
        <v>23</v>
      </c>
      <c r="M16" s="297">
        <v>25</v>
      </c>
      <c r="N16" s="287">
        <f aca="true" t="shared" si="32" ref="N16:P18">H16-K16</f>
        <v>-20</v>
      </c>
      <c r="O16" s="287">
        <f t="shared" si="32"/>
        <v>-5</v>
      </c>
      <c r="P16" s="287">
        <f t="shared" si="32"/>
        <v>-15</v>
      </c>
      <c r="Q16" s="287">
        <f>+R16+S16</f>
        <v>55</v>
      </c>
      <c r="R16" s="287">
        <f>AF16+AH16</f>
        <v>24</v>
      </c>
      <c r="S16" s="287">
        <f>+AG16+AI16</f>
        <v>31</v>
      </c>
      <c r="T16" s="287">
        <f>+AF16+AG16</f>
        <v>19</v>
      </c>
      <c r="U16" s="287">
        <f>+AH16+AI16</f>
        <v>36</v>
      </c>
      <c r="V16" s="287">
        <f>+W16+X16</f>
        <v>57</v>
      </c>
      <c r="W16" s="287">
        <f aca="true" t="shared" si="33" ref="W16:X18">+AJ16+AL16</f>
        <v>23</v>
      </c>
      <c r="X16" s="287">
        <f t="shared" si="33"/>
        <v>34</v>
      </c>
      <c r="Y16" s="287">
        <f>+AJ16+AK16</f>
        <v>8</v>
      </c>
      <c r="Z16" s="287">
        <f>+AL16+AM16</f>
        <v>49</v>
      </c>
      <c r="AA16" s="287">
        <f aca="true" t="shared" si="34" ref="AA16:AB18">Q16-V16</f>
        <v>-2</v>
      </c>
      <c r="AB16" s="287">
        <f t="shared" si="34"/>
        <v>1</v>
      </c>
      <c r="AC16" s="287">
        <f>+S16-X16</f>
        <v>-3</v>
      </c>
      <c r="AD16" s="291" t="s">
        <v>172</v>
      </c>
      <c r="AF16" s="296">
        <v>7</v>
      </c>
      <c r="AG16" s="296">
        <v>12</v>
      </c>
      <c r="AH16" s="296">
        <v>17</v>
      </c>
      <c r="AI16" s="296">
        <v>19</v>
      </c>
      <c r="AJ16" s="296">
        <v>3</v>
      </c>
      <c r="AK16" s="296">
        <v>5</v>
      </c>
      <c r="AL16" s="296">
        <v>20</v>
      </c>
      <c r="AM16" s="296">
        <v>29</v>
      </c>
      <c r="AN16" s="283">
        <v>16678</v>
      </c>
      <c r="AO16" s="284">
        <v>19112</v>
      </c>
    </row>
    <row r="17" spans="1:41" ht="14.25" customHeight="1">
      <c r="A17" s="396" t="s">
        <v>240</v>
      </c>
      <c r="B17" s="287">
        <f>C17+D17</f>
        <v>87785</v>
      </c>
      <c r="C17" s="287">
        <f t="shared" si="30"/>
        <v>41947</v>
      </c>
      <c r="D17" s="287">
        <f t="shared" si="30"/>
        <v>45838</v>
      </c>
      <c r="E17" s="287">
        <f t="shared" si="31"/>
        <v>-115</v>
      </c>
      <c r="F17" s="287">
        <f t="shared" si="31"/>
        <v>-62</v>
      </c>
      <c r="G17" s="287">
        <f t="shared" si="31"/>
        <v>-53</v>
      </c>
      <c r="H17" s="287">
        <f>I17+J17</f>
        <v>47</v>
      </c>
      <c r="I17" s="297">
        <v>20</v>
      </c>
      <c r="J17" s="297">
        <v>27</v>
      </c>
      <c r="K17" s="287">
        <f>L17+M17</f>
        <v>111</v>
      </c>
      <c r="L17" s="297">
        <v>66</v>
      </c>
      <c r="M17" s="297">
        <v>45</v>
      </c>
      <c r="N17" s="287">
        <f t="shared" si="32"/>
        <v>-64</v>
      </c>
      <c r="O17" s="287">
        <f t="shared" si="32"/>
        <v>-46</v>
      </c>
      <c r="P17" s="287">
        <f t="shared" si="32"/>
        <v>-18</v>
      </c>
      <c r="Q17" s="287">
        <f>+R17+S17</f>
        <v>122</v>
      </c>
      <c r="R17" s="287">
        <f>AF17+AH17</f>
        <v>63</v>
      </c>
      <c r="S17" s="287">
        <f>+AG17+AI17</f>
        <v>59</v>
      </c>
      <c r="T17" s="287">
        <f>+AF17+AG17</f>
        <v>52</v>
      </c>
      <c r="U17" s="287">
        <f>+AH17+AI17</f>
        <v>70</v>
      </c>
      <c r="V17" s="287">
        <f>+W17+X17</f>
        <v>173</v>
      </c>
      <c r="W17" s="287">
        <f t="shared" si="33"/>
        <v>79</v>
      </c>
      <c r="X17" s="287">
        <f t="shared" si="33"/>
        <v>94</v>
      </c>
      <c r="Y17" s="287">
        <f>+AJ17+AK17</f>
        <v>63</v>
      </c>
      <c r="Z17" s="287">
        <f>+AL17+AM17</f>
        <v>110</v>
      </c>
      <c r="AA17" s="287">
        <f t="shared" si="34"/>
        <v>-51</v>
      </c>
      <c r="AB17" s="287">
        <f t="shared" si="34"/>
        <v>-16</v>
      </c>
      <c r="AC17" s="287">
        <f>+S17-X17</f>
        <v>-35</v>
      </c>
      <c r="AD17" s="291" t="s">
        <v>233</v>
      </c>
      <c r="AF17" s="296">
        <v>31</v>
      </c>
      <c r="AG17" s="296">
        <v>21</v>
      </c>
      <c r="AH17" s="296">
        <v>32</v>
      </c>
      <c r="AI17" s="296">
        <v>38</v>
      </c>
      <c r="AJ17" s="296">
        <v>28</v>
      </c>
      <c r="AK17" s="296">
        <v>35</v>
      </c>
      <c r="AL17" s="296">
        <v>51</v>
      </c>
      <c r="AM17" s="296">
        <v>59</v>
      </c>
      <c r="AN17" s="283">
        <v>42009</v>
      </c>
      <c r="AO17" s="284">
        <v>45891</v>
      </c>
    </row>
    <row r="18" spans="1:41" ht="14.25" customHeight="1">
      <c r="A18" s="291" t="s">
        <v>241</v>
      </c>
      <c r="B18" s="287">
        <f>C18+D18</f>
        <v>35466</v>
      </c>
      <c r="C18" s="287">
        <f t="shared" si="30"/>
        <v>16739</v>
      </c>
      <c r="D18" s="287">
        <f t="shared" si="30"/>
        <v>18727</v>
      </c>
      <c r="E18" s="287">
        <f t="shared" si="31"/>
        <v>-14</v>
      </c>
      <c r="F18" s="287">
        <f t="shared" si="31"/>
        <v>-13</v>
      </c>
      <c r="G18" s="287">
        <f t="shared" si="31"/>
        <v>-1</v>
      </c>
      <c r="H18" s="287">
        <f>I18+J18</f>
        <v>19</v>
      </c>
      <c r="I18" s="297">
        <v>11</v>
      </c>
      <c r="J18" s="297">
        <v>8</v>
      </c>
      <c r="K18" s="287">
        <f>L18+M18</f>
        <v>35</v>
      </c>
      <c r="L18" s="297">
        <v>21</v>
      </c>
      <c r="M18" s="297">
        <v>14</v>
      </c>
      <c r="N18" s="287">
        <f t="shared" si="32"/>
        <v>-16</v>
      </c>
      <c r="O18" s="287">
        <f t="shared" si="32"/>
        <v>-10</v>
      </c>
      <c r="P18" s="287">
        <f t="shared" si="32"/>
        <v>-6</v>
      </c>
      <c r="Q18" s="287">
        <f>+R18+S18</f>
        <v>91</v>
      </c>
      <c r="R18" s="287">
        <f>AF18+AH18</f>
        <v>44</v>
      </c>
      <c r="S18" s="287">
        <f>+AG18+AI18</f>
        <v>47</v>
      </c>
      <c r="T18" s="287">
        <f>+AF18+AG18</f>
        <v>68</v>
      </c>
      <c r="U18" s="287">
        <f>+AH18+AI18</f>
        <v>23</v>
      </c>
      <c r="V18" s="287">
        <f>+W18+X18</f>
        <v>89</v>
      </c>
      <c r="W18" s="287">
        <f t="shared" si="33"/>
        <v>47</v>
      </c>
      <c r="X18" s="287">
        <f t="shared" si="33"/>
        <v>42</v>
      </c>
      <c r="Y18" s="287">
        <f>+AJ18+AK18</f>
        <v>55</v>
      </c>
      <c r="Z18" s="287">
        <f>+AL18+AM18</f>
        <v>34</v>
      </c>
      <c r="AA18" s="287">
        <f t="shared" si="34"/>
        <v>2</v>
      </c>
      <c r="AB18" s="287">
        <f t="shared" si="34"/>
        <v>-3</v>
      </c>
      <c r="AC18" s="287">
        <f>+S18-X18</f>
        <v>5</v>
      </c>
      <c r="AD18" s="291" t="s">
        <v>241</v>
      </c>
      <c r="AF18" s="296">
        <v>30</v>
      </c>
      <c r="AG18" s="296">
        <v>38</v>
      </c>
      <c r="AH18" s="296">
        <v>14</v>
      </c>
      <c r="AI18" s="296">
        <v>9</v>
      </c>
      <c r="AJ18" s="296">
        <v>25</v>
      </c>
      <c r="AK18" s="296">
        <v>30</v>
      </c>
      <c r="AL18" s="296">
        <v>22</v>
      </c>
      <c r="AM18" s="296">
        <v>12</v>
      </c>
      <c r="AN18" s="283">
        <v>16752</v>
      </c>
      <c r="AO18" s="284">
        <v>18728</v>
      </c>
    </row>
    <row r="19" spans="1:41" ht="14.25" customHeight="1">
      <c r="A19" s="291" t="s">
        <v>242</v>
      </c>
      <c r="B19" s="287">
        <f t="shared" si="13"/>
        <v>91567</v>
      </c>
      <c r="C19" s="287">
        <f t="shared" si="25"/>
        <v>42970</v>
      </c>
      <c r="D19" s="287">
        <f t="shared" si="26"/>
        <v>48597</v>
      </c>
      <c r="E19" s="287">
        <f t="shared" si="0"/>
        <v>-79</v>
      </c>
      <c r="F19" s="287">
        <f t="shared" si="1"/>
        <v>-47</v>
      </c>
      <c r="G19" s="287">
        <f t="shared" si="2"/>
        <v>-32</v>
      </c>
      <c r="H19" s="287">
        <f t="shared" si="5"/>
        <v>58</v>
      </c>
      <c r="I19" s="297">
        <v>21</v>
      </c>
      <c r="J19" s="297">
        <v>37</v>
      </c>
      <c r="K19" s="287">
        <f t="shared" si="6"/>
        <v>120</v>
      </c>
      <c r="L19" s="297">
        <v>60</v>
      </c>
      <c r="M19" s="297">
        <v>60</v>
      </c>
      <c r="N19" s="287">
        <f t="shared" si="7"/>
        <v>-62</v>
      </c>
      <c r="O19" s="287">
        <f t="shared" si="8"/>
        <v>-39</v>
      </c>
      <c r="P19" s="287">
        <f t="shared" si="9"/>
        <v>-23</v>
      </c>
      <c r="Q19" s="287">
        <f t="shared" si="10"/>
        <v>137</v>
      </c>
      <c r="R19" s="287">
        <f t="shared" si="14"/>
        <v>71</v>
      </c>
      <c r="S19" s="287">
        <f t="shared" si="15"/>
        <v>66</v>
      </c>
      <c r="T19" s="287">
        <f t="shared" si="16"/>
        <v>68</v>
      </c>
      <c r="U19" s="287">
        <f t="shared" si="17"/>
        <v>69</v>
      </c>
      <c r="V19" s="287">
        <f t="shared" si="18"/>
        <v>154</v>
      </c>
      <c r="W19" s="287">
        <f t="shared" si="19"/>
        <v>79</v>
      </c>
      <c r="X19" s="287">
        <f t="shared" si="20"/>
        <v>75</v>
      </c>
      <c r="Y19" s="287">
        <f t="shared" si="21"/>
        <v>70</v>
      </c>
      <c r="Z19" s="287">
        <f t="shared" si="22"/>
        <v>84</v>
      </c>
      <c r="AA19" s="287">
        <f t="shared" si="27"/>
        <v>-17</v>
      </c>
      <c r="AB19" s="287">
        <f t="shared" si="28"/>
        <v>-8</v>
      </c>
      <c r="AC19" s="287">
        <f t="shared" si="29"/>
        <v>-9</v>
      </c>
      <c r="AD19" s="291" t="s">
        <v>242</v>
      </c>
      <c r="AF19" s="296">
        <v>33</v>
      </c>
      <c r="AG19" s="296">
        <v>35</v>
      </c>
      <c r="AH19" s="296">
        <v>38</v>
      </c>
      <c r="AI19" s="296">
        <v>31</v>
      </c>
      <c r="AJ19" s="296">
        <v>29</v>
      </c>
      <c r="AK19" s="296">
        <v>41</v>
      </c>
      <c r="AL19" s="296">
        <v>50</v>
      </c>
      <c r="AM19" s="296">
        <v>34</v>
      </c>
      <c r="AN19" s="283">
        <v>43017</v>
      </c>
      <c r="AO19" s="284">
        <v>48629</v>
      </c>
    </row>
    <row r="20" spans="1:41" ht="14.25" customHeight="1">
      <c r="A20" s="291" t="s">
        <v>235</v>
      </c>
      <c r="B20" s="287">
        <f>C20+D20</f>
        <v>38818</v>
      </c>
      <c r="C20" s="287">
        <f t="shared" si="25"/>
        <v>18292</v>
      </c>
      <c r="D20" s="287">
        <f t="shared" si="26"/>
        <v>20526</v>
      </c>
      <c r="E20" s="287">
        <f aca="true" t="shared" si="35" ref="E20:G22">N20+AA20</f>
        <v>-44</v>
      </c>
      <c r="F20" s="287">
        <f t="shared" si="35"/>
        <v>-28</v>
      </c>
      <c r="G20" s="287">
        <f t="shared" si="35"/>
        <v>-16</v>
      </c>
      <c r="H20" s="287">
        <f t="shared" si="5"/>
        <v>22</v>
      </c>
      <c r="I20" s="297">
        <v>15</v>
      </c>
      <c r="J20" s="297">
        <v>7</v>
      </c>
      <c r="K20" s="287">
        <f>L20+M20</f>
        <v>49</v>
      </c>
      <c r="L20" s="297">
        <v>26</v>
      </c>
      <c r="M20" s="297">
        <v>23</v>
      </c>
      <c r="N20" s="287">
        <f aca="true" t="shared" si="36" ref="N20:P22">H20-K20</f>
        <v>-27</v>
      </c>
      <c r="O20" s="287">
        <f t="shared" si="36"/>
        <v>-11</v>
      </c>
      <c r="P20" s="287">
        <f t="shared" si="36"/>
        <v>-16</v>
      </c>
      <c r="Q20" s="287">
        <f>+R20+S20</f>
        <v>50</v>
      </c>
      <c r="R20" s="287">
        <f>AF20+AH20</f>
        <v>20</v>
      </c>
      <c r="S20" s="287">
        <f>+AG20+AI20</f>
        <v>30</v>
      </c>
      <c r="T20" s="287">
        <f>+AF20+AG20</f>
        <v>23</v>
      </c>
      <c r="U20" s="287">
        <f>+AH20+AI20</f>
        <v>27</v>
      </c>
      <c r="V20" s="287">
        <f>+W20+X20</f>
        <v>67</v>
      </c>
      <c r="W20" s="287">
        <f aca="true" t="shared" si="37" ref="W20:X22">+AJ20+AL20</f>
        <v>37</v>
      </c>
      <c r="X20" s="287">
        <f t="shared" si="37"/>
        <v>30</v>
      </c>
      <c r="Y20" s="287">
        <f>+AJ20+AK20</f>
        <v>21</v>
      </c>
      <c r="Z20" s="287">
        <f>+AL20+AM20</f>
        <v>46</v>
      </c>
      <c r="AA20" s="287">
        <f aca="true" t="shared" si="38" ref="AA20:AB22">Q20-V20</f>
        <v>-17</v>
      </c>
      <c r="AB20" s="287">
        <f t="shared" si="38"/>
        <v>-17</v>
      </c>
      <c r="AC20" s="287">
        <f>+S20-X20</f>
        <v>0</v>
      </c>
      <c r="AD20" s="291" t="s">
        <v>234</v>
      </c>
      <c r="AF20" s="296">
        <v>7</v>
      </c>
      <c r="AG20" s="296">
        <v>16</v>
      </c>
      <c r="AH20" s="296">
        <v>13</v>
      </c>
      <c r="AI20" s="296">
        <v>14</v>
      </c>
      <c r="AJ20" s="296">
        <v>10</v>
      </c>
      <c r="AK20" s="296">
        <v>11</v>
      </c>
      <c r="AL20" s="296">
        <v>27</v>
      </c>
      <c r="AM20" s="296">
        <v>19</v>
      </c>
      <c r="AN20" s="283">
        <v>18320</v>
      </c>
      <c r="AO20" s="284">
        <v>20542</v>
      </c>
    </row>
    <row r="21" spans="1:41" ht="14.25" customHeight="1">
      <c r="A21" s="291" t="s">
        <v>245</v>
      </c>
      <c r="B21" s="287">
        <f>C21+D21</f>
        <v>28529</v>
      </c>
      <c r="C21" s="287">
        <f>+F21+AN21</f>
        <v>13627</v>
      </c>
      <c r="D21" s="287">
        <f>+G21+AO21</f>
        <v>14902</v>
      </c>
      <c r="E21" s="287">
        <f>N21+AA21</f>
        <v>14</v>
      </c>
      <c r="F21" s="287">
        <f>O21+AB21</f>
        <v>23</v>
      </c>
      <c r="G21" s="287">
        <f>P21+AC21</f>
        <v>-9</v>
      </c>
      <c r="H21" s="287">
        <f>I21+J21</f>
        <v>18</v>
      </c>
      <c r="I21" s="297">
        <v>11</v>
      </c>
      <c r="J21" s="297">
        <v>7</v>
      </c>
      <c r="K21" s="287">
        <f>L21+M21</f>
        <v>26</v>
      </c>
      <c r="L21" s="297">
        <v>16</v>
      </c>
      <c r="M21" s="297">
        <v>10</v>
      </c>
      <c r="N21" s="287">
        <f>H21-K21</f>
        <v>-8</v>
      </c>
      <c r="O21" s="287">
        <f>I21-L21</f>
        <v>-5</v>
      </c>
      <c r="P21" s="287">
        <f>J21-M21</f>
        <v>-3</v>
      </c>
      <c r="Q21" s="287">
        <f>+R21+S21</f>
        <v>67</v>
      </c>
      <c r="R21" s="287">
        <f>AF21+AH21</f>
        <v>49</v>
      </c>
      <c r="S21" s="287">
        <f>+AG21+AI21</f>
        <v>18</v>
      </c>
      <c r="T21" s="287">
        <f>+AF21+AG21</f>
        <v>21</v>
      </c>
      <c r="U21" s="287">
        <f>+AH21+AI21</f>
        <v>46</v>
      </c>
      <c r="V21" s="287">
        <f>+W21+X21</f>
        <v>45</v>
      </c>
      <c r="W21" s="287">
        <f t="shared" si="37"/>
        <v>21</v>
      </c>
      <c r="X21" s="287">
        <f t="shared" si="37"/>
        <v>24</v>
      </c>
      <c r="Y21" s="287">
        <f>+AJ21+AK21</f>
        <v>11</v>
      </c>
      <c r="Z21" s="287">
        <f>+AL21+AM21</f>
        <v>34</v>
      </c>
      <c r="AA21" s="287">
        <f t="shared" si="38"/>
        <v>22</v>
      </c>
      <c r="AB21" s="287">
        <f t="shared" si="38"/>
        <v>28</v>
      </c>
      <c r="AC21" s="287">
        <f>+S21-X21</f>
        <v>-6</v>
      </c>
      <c r="AD21" s="291" t="s">
        <v>245</v>
      </c>
      <c r="AF21" s="296">
        <v>10</v>
      </c>
      <c r="AG21" s="296">
        <v>11</v>
      </c>
      <c r="AH21" s="296">
        <v>39</v>
      </c>
      <c r="AI21" s="296">
        <v>7</v>
      </c>
      <c r="AJ21" s="296">
        <v>5</v>
      </c>
      <c r="AK21" s="296">
        <v>6</v>
      </c>
      <c r="AL21" s="296">
        <v>16</v>
      </c>
      <c r="AM21" s="296">
        <v>18</v>
      </c>
      <c r="AN21" s="283">
        <v>13604</v>
      </c>
      <c r="AO21" s="284">
        <v>14911</v>
      </c>
    </row>
    <row r="22" spans="1:41" ht="14.25" customHeight="1">
      <c r="A22" s="291" t="s">
        <v>243</v>
      </c>
      <c r="B22" s="287">
        <f>C22+D22</f>
        <v>31065</v>
      </c>
      <c r="C22" s="287">
        <f>+F22+AN22</f>
        <v>14481</v>
      </c>
      <c r="D22" s="287">
        <f>+G22+AO22</f>
        <v>16584</v>
      </c>
      <c r="E22" s="287">
        <f t="shared" si="35"/>
        <v>-43</v>
      </c>
      <c r="F22" s="287">
        <f t="shared" si="35"/>
        <v>-25</v>
      </c>
      <c r="G22" s="287">
        <f t="shared" si="35"/>
        <v>-18</v>
      </c>
      <c r="H22" s="287">
        <f>I22+J22</f>
        <v>13</v>
      </c>
      <c r="I22" s="297">
        <v>5</v>
      </c>
      <c r="J22" s="297">
        <v>8</v>
      </c>
      <c r="K22" s="287">
        <f>L22+M22</f>
        <v>39</v>
      </c>
      <c r="L22" s="297">
        <v>20</v>
      </c>
      <c r="M22" s="297">
        <v>19</v>
      </c>
      <c r="N22" s="287">
        <f t="shared" si="36"/>
        <v>-26</v>
      </c>
      <c r="O22" s="287">
        <f t="shared" si="36"/>
        <v>-15</v>
      </c>
      <c r="P22" s="287">
        <f t="shared" si="36"/>
        <v>-11</v>
      </c>
      <c r="Q22" s="287">
        <f>+R22+S22</f>
        <v>49</v>
      </c>
      <c r="R22" s="287">
        <f>AF22+AH22</f>
        <v>22</v>
      </c>
      <c r="S22" s="287">
        <f>+AG22+AI22</f>
        <v>27</v>
      </c>
      <c r="T22" s="287">
        <f>+AF22+AG22</f>
        <v>15</v>
      </c>
      <c r="U22" s="287">
        <f>+AH22+AI22</f>
        <v>34</v>
      </c>
      <c r="V22" s="287">
        <f>+W22+X22</f>
        <v>66</v>
      </c>
      <c r="W22" s="287">
        <f t="shared" si="37"/>
        <v>32</v>
      </c>
      <c r="X22" s="287">
        <f t="shared" si="37"/>
        <v>34</v>
      </c>
      <c r="Y22" s="287">
        <f>+AJ22+AK22</f>
        <v>25</v>
      </c>
      <c r="Z22" s="287">
        <f>+AL22+AM22</f>
        <v>41</v>
      </c>
      <c r="AA22" s="287">
        <f t="shared" si="38"/>
        <v>-17</v>
      </c>
      <c r="AB22" s="287">
        <f t="shared" si="38"/>
        <v>-10</v>
      </c>
      <c r="AC22" s="287">
        <f>+S22-X22</f>
        <v>-7</v>
      </c>
      <c r="AD22" s="291" t="s">
        <v>243</v>
      </c>
      <c r="AF22" s="296">
        <v>7</v>
      </c>
      <c r="AG22" s="296">
        <v>8</v>
      </c>
      <c r="AH22" s="296">
        <v>15</v>
      </c>
      <c r="AI22" s="296">
        <v>19</v>
      </c>
      <c r="AJ22" s="296">
        <v>10</v>
      </c>
      <c r="AK22" s="296">
        <v>15</v>
      </c>
      <c r="AL22" s="296">
        <v>22</v>
      </c>
      <c r="AM22" s="296">
        <v>19</v>
      </c>
      <c r="AN22" s="283">
        <v>14506</v>
      </c>
      <c r="AO22" s="284">
        <v>16602</v>
      </c>
    </row>
    <row r="23" spans="1:41" ht="14.25" customHeight="1">
      <c r="A23" s="299" t="s">
        <v>173</v>
      </c>
      <c r="B23" s="300">
        <f t="shared" si="13"/>
        <v>6537</v>
      </c>
      <c r="C23" s="300">
        <f>C24</f>
        <v>3131</v>
      </c>
      <c r="D23" s="300">
        <f>D24</f>
        <v>3406</v>
      </c>
      <c r="E23" s="300">
        <f t="shared" si="0"/>
        <v>-22</v>
      </c>
      <c r="F23" s="300">
        <f t="shared" si="1"/>
        <v>-8</v>
      </c>
      <c r="G23" s="300">
        <f t="shared" si="2"/>
        <v>-14</v>
      </c>
      <c r="H23" s="300">
        <f>H24</f>
        <v>4</v>
      </c>
      <c r="I23" s="301">
        <f>I24</f>
        <v>2</v>
      </c>
      <c r="J23" s="301">
        <f>J24</f>
        <v>2</v>
      </c>
      <c r="K23" s="301">
        <f t="shared" si="6"/>
        <v>14</v>
      </c>
      <c r="L23" s="301">
        <f>L24</f>
        <v>8</v>
      </c>
      <c r="M23" s="301">
        <f>M24</f>
        <v>6</v>
      </c>
      <c r="N23" s="300">
        <f t="shared" si="7"/>
        <v>-10</v>
      </c>
      <c r="O23" s="300">
        <f t="shared" si="8"/>
        <v>-6</v>
      </c>
      <c r="P23" s="300">
        <f t="shared" si="9"/>
        <v>-4</v>
      </c>
      <c r="Q23" s="300">
        <f t="shared" si="10"/>
        <v>7</v>
      </c>
      <c r="R23" s="300">
        <f t="shared" si="14"/>
        <v>4</v>
      </c>
      <c r="S23" s="300">
        <f t="shared" si="15"/>
        <v>3</v>
      </c>
      <c r="T23" s="300">
        <f t="shared" si="16"/>
        <v>2</v>
      </c>
      <c r="U23" s="300">
        <f t="shared" si="17"/>
        <v>5</v>
      </c>
      <c r="V23" s="300">
        <f t="shared" si="18"/>
        <v>19</v>
      </c>
      <c r="W23" s="300">
        <f t="shared" si="19"/>
        <v>6</v>
      </c>
      <c r="X23" s="300">
        <f t="shared" si="20"/>
        <v>13</v>
      </c>
      <c r="Y23" s="300">
        <f t="shared" si="21"/>
        <v>10</v>
      </c>
      <c r="Z23" s="300">
        <f t="shared" si="22"/>
        <v>9</v>
      </c>
      <c r="AA23" s="300">
        <f t="shared" si="27"/>
        <v>-12</v>
      </c>
      <c r="AB23" s="300">
        <f t="shared" si="28"/>
        <v>-2</v>
      </c>
      <c r="AC23" s="300">
        <f t="shared" si="29"/>
        <v>-10</v>
      </c>
      <c r="AD23" s="299" t="s">
        <v>173</v>
      </c>
      <c r="AF23" s="288">
        <f aca="true" t="shared" si="39" ref="AF23:AM23">AF24</f>
        <v>1</v>
      </c>
      <c r="AG23" s="288">
        <f t="shared" si="39"/>
        <v>1</v>
      </c>
      <c r="AH23" s="288">
        <f t="shared" si="39"/>
        <v>3</v>
      </c>
      <c r="AI23" s="288">
        <f t="shared" si="39"/>
        <v>2</v>
      </c>
      <c r="AJ23" s="288">
        <f t="shared" si="39"/>
        <v>4</v>
      </c>
      <c r="AK23" s="288">
        <f t="shared" si="39"/>
        <v>6</v>
      </c>
      <c r="AL23" s="288">
        <f t="shared" si="39"/>
        <v>2</v>
      </c>
      <c r="AM23" s="288">
        <f t="shared" si="39"/>
        <v>7</v>
      </c>
      <c r="AN23" s="289">
        <v>3139</v>
      </c>
      <c r="AO23" s="290">
        <v>3420</v>
      </c>
    </row>
    <row r="24" spans="1:41" ht="14.25" customHeight="1">
      <c r="A24" s="291" t="s">
        <v>174</v>
      </c>
      <c r="B24" s="287">
        <f t="shared" si="13"/>
        <v>6537</v>
      </c>
      <c r="C24" s="293">
        <f>+F24+AN24</f>
        <v>3131</v>
      </c>
      <c r="D24" s="293">
        <f>+G24+AO24</f>
        <v>3406</v>
      </c>
      <c r="E24" s="302">
        <f t="shared" si="0"/>
        <v>-22</v>
      </c>
      <c r="F24" s="287">
        <f t="shared" si="1"/>
        <v>-8</v>
      </c>
      <c r="G24" s="287">
        <f t="shared" si="2"/>
        <v>-14</v>
      </c>
      <c r="H24" s="287">
        <f aca="true" t="shared" si="40" ref="H24:H35">I24+J24</f>
        <v>4</v>
      </c>
      <c r="I24" s="297">
        <v>2</v>
      </c>
      <c r="J24" s="297">
        <v>2</v>
      </c>
      <c r="K24" s="287">
        <f t="shared" si="6"/>
        <v>14</v>
      </c>
      <c r="L24" s="297">
        <v>8</v>
      </c>
      <c r="M24" s="297">
        <v>6</v>
      </c>
      <c r="N24" s="287">
        <f t="shared" si="7"/>
        <v>-10</v>
      </c>
      <c r="O24" s="287">
        <f t="shared" si="8"/>
        <v>-6</v>
      </c>
      <c r="P24" s="287">
        <f t="shared" si="9"/>
        <v>-4</v>
      </c>
      <c r="Q24" s="287">
        <f t="shared" si="10"/>
        <v>7</v>
      </c>
      <c r="R24" s="287">
        <f t="shared" si="14"/>
        <v>4</v>
      </c>
      <c r="S24" s="287">
        <f t="shared" si="15"/>
        <v>3</v>
      </c>
      <c r="T24" s="287">
        <f t="shared" si="16"/>
        <v>2</v>
      </c>
      <c r="U24" s="287">
        <f t="shared" si="17"/>
        <v>5</v>
      </c>
      <c r="V24" s="287">
        <f t="shared" si="18"/>
        <v>19</v>
      </c>
      <c r="W24" s="287">
        <f t="shared" si="19"/>
        <v>6</v>
      </c>
      <c r="X24" s="287">
        <f t="shared" si="20"/>
        <v>13</v>
      </c>
      <c r="Y24" s="287">
        <f t="shared" si="21"/>
        <v>10</v>
      </c>
      <c r="Z24" s="287">
        <f t="shared" si="22"/>
        <v>9</v>
      </c>
      <c r="AA24" s="287">
        <f t="shared" si="27"/>
        <v>-12</v>
      </c>
      <c r="AB24" s="287">
        <f t="shared" si="28"/>
        <v>-2</v>
      </c>
      <c r="AC24" s="287">
        <f t="shared" si="29"/>
        <v>-10</v>
      </c>
      <c r="AD24" s="291" t="s">
        <v>174</v>
      </c>
      <c r="AF24" s="296">
        <v>1</v>
      </c>
      <c r="AG24" s="296">
        <v>1</v>
      </c>
      <c r="AH24" s="296">
        <v>3</v>
      </c>
      <c r="AI24" s="296">
        <v>2</v>
      </c>
      <c r="AJ24" s="296">
        <v>4</v>
      </c>
      <c r="AK24" s="296">
        <v>6</v>
      </c>
      <c r="AL24" s="296">
        <v>2</v>
      </c>
      <c r="AM24" s="296">
        <v>7</v>
      </c>
      <c r="AN24" s="283">
        <v>3139</v>
      </c>
      <c r="AO24" s="284">
        <v>3420</v>
      </c>
    </row>
    <row r="25" spans="1:41" ht="14.25" customHeight="1">
      <c r="A25" s="299" t="s">
        <v>175</v>
      </c>
      <c r="B25" s="300">
        <f t="shared" si="13"/>
        <v>2956</v>
      </c>
      <c r="C25" s="300">
        <f>SUM(C26:C26)</f>
        <v>1376</v>
      </c>
      <c r="D25" s="300">
        <f>SUM(D26:D26)</f>
        <v>1580</v>
      </c>
      <c r="E25" s="300">
        <f t="shared" si="0"/>
        <v>-11</v>
      </c>
      <c r="F25" s="300">
        <f t="shared" si="1"/>
        <v>-4</v>
      </c>
      <c r="G25" s="300">
        <f t="shared" si="2"/>
        <v>-7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8</v>
      </c>
      <c r="L25" s="301">
        <f>SUM(L26:L26)</f>
        <v>3</v>
      </c>
      <c r="M25" s="301">
        <f>SUM(M26:M26)</f>
        <v>5</v>
      </c>
      <c r="N25" s="300">
        <f t="shared" si="7"/>
        <v>-8</v>
      </c>
      <c r="O25" s="300">
        <f t="shared" si="8"/>
        <v>-3</v>
      </c>
      <c r="P25" s="300">
        <f t="shared" si="9"/>
        <v>-5</v>
      </c>
      <c r="Q25" s="300">
        <f t="shared" si="10"/>
        <v>5</v>
      </c>
      <c r="R25" s="300">
        <f t="shared" si="14"/>
        <v>2</v>
      </c>
      <c r="S25" s="300">
        <f t="shared" si="15"/>
        <v>3</v>
      </c>
      <c r="T25" s="300">
        <f t="shared" si="16"/>
        <v>3</v>
      </c>
      <c r="U25" s="300">
        <f t="shared" si="17"/>
        <v>2</v>
      </c>
      <c r="V25" s="300">
        <f t="shared" si="18"/>
        <v>8</v>
      </c>
      <c r="W25" s="300">
        <f t="shared" si="19"/>
        <v>3</v>
      </c>
      <c r="X25" s="300">
        <f t="shared" si="20"/>
        <v>5</v>
      </c>
      <c r="Y25" s="300">
        <f t="shared" si="21"/>
        <v>7</v>
      </c>
      <c r="Z25" s="300">
        <f t="shared" si="22"/>
        <v>1</v>
      </c>
      <c r="AA25" s="300">
        <f t="shared" si="27"/>
        <v>-3</v>
      </c>
      <c r="AB25" s="300">
        <f t="shared" si="28"/>
        <v>-1</v>
      </c>
      <c r="AC25" s="300">
        <f t="shared" si="29"/>
        <v>-2</v>
      </c>
      <c r="AD25" s="299" t="s">
        <v>175</v>
      </c>
      <c r="AF25" s="288">
        <f aca="true" t="shared" si="41" ref="AF25:AM25">SUM(AF26:AF26)</f>
        <v>0</v>
      </c>
      <c r="AG25" s="288">
        <f t="shared" si="41"/>
        <v>3</v>
      </c>
      <c r="AH25" s="288">
        <f t="shared" si="41"/>
        <v>2</v>
      </c>
      <c r="AI25" s="288">
        <f t="shared" si="41"/>
        <v>0</v>
      </c>
      <c r="AJ25" s="288">
        <f t="shared" si="41"/>
        <v>3</v>
      </c>
      <c r="AK25" s="288">
        <f t="shared" si="41"/>
        <v>4</v>
      </c>
      <c r="AL25" s="288">
        <f t="shared" si="41"/>
        <v>0</v>
      </c>
      <c r="AM25" s="288">
        <f t="shared" si="41"/>
        <v>1</v>
      </c>
      <c r="AN25" s="289">
        <v>1380</v>
      </c>
      <c r="AO25" s="290">
        <v>1587</v>
      </c>
    </row>
    <row r="26" spans="1:41" ht="14.25" customHeight="1">
      <c r="A26" s="303" t="s">
        <v>176</v>
      </c>
      <c r="B26" s="287">
        <f t="shared" si="13"/>
        <v>2956</v>
      </c>
      <c r="C26" s="287">
        <f>+F26+AN26</f>
        <v>1376</v>
      </c>
      <c r="D26" s="287">
        <f>+G26+AO26</f>
        <v>1580</v>
      </c>
      <c r="E26" s="287">
        <f t="shared" si="0"/>
        <v>-11</v>
      </c>
      <c r="F26" s="287">
        <f t="shared" si="1"/>
        <v>-4</v>
      </c>
      <c r="G26" s="287">
        <f t="shared" si="2"/>
        <v>-7</v>
      </c>
      <c r="H26" s="287">
        <f t="shared" si="40"/>
        <v>0</v>
      </c>
      <c r="I26" s="297">
        <v>0</v>
      </c>
      <c r="J26" s="297">
        <v>0</v>
      </c>
      <c r="K26" s="287">
        <f t="shared" si="6"/>
        <v>8</v>
      </c>
      <c r="L26" s="297">
        <v>3</v>
      </c>
      <c r="M26" s="297">
        <v>5</v>
      </c>
      <c r="N26" s="287">
        <f t="shared" si="7"/>
        <v>-8</v>
      </c>
      <c r="O26" s="287">
        <f t="shared" si="8"/>
        <v>-3</v>
      </c>
      <c r="P26" s="287">
        <f t="shared" si="9"/>
        <v>-5</v>
      </c>
      <c r="Q26" s="287">
        <f t="shared" si="10"/>
        <v>5</v>
      </c>
      <c r="R26" s="287">
        <f t="shared" si="14"/>
        <v>2</v>
      </c>
      <c r="S26" s="287">
        <f t="shared" si="15"/>
        <v>3</v>
      </c>
      <c r="T26" s="287">
        <f t="shared" si="16"/>
        <v>3</v>
      </c>
      <c r="U26" s="287">
        <f t="shared" si="17"/>
        <v>2</v>
      </c>
      <c r="V26" s="287">
        <f t="shared" si="18"/>
        <v>8</v>
      </c>
      <c r="W26" s="287">
        <f t="shared" si="19"/>
        <v>3</v>
      </c>
      <c r="X26" s="287">
        <f t="shared" si="20"/>
        <v>5</v>
      </c>
      <c r="Y26" s="287">
        <f t="shared" si="21"/>
        <v>7</v>
      </c>
      <c r="Z26" s="287">
        <f t="shared" si="22"/>
        <v>1</v>
      </c>
      <c r="AA26" s="287">
        <f t="shared" si="27"/>
        <v>-3</v>
      </c>
      <c r="AB26" s="287">
        <f t="shared" si="28"/>
        <v>-1</v>
      </c>
      <c r="AC26" s="287">
        <f t="shared" si="29"/>
        <v>-2</v>
      </c>
      <c r="AD26" s="291" t="s">
        <v>237</v>
      </c>
      <c r="AF26" s="296">
        <v>0</v>
      </c>
      <c r="AG26" s="296">
        <v>3</v>
      </c>
      <c r="AH26" s="296">
        <v>2</v>
      </c>
      <c r="AI26" s="296">
        <v>0</v>
      </c>
      <c r="AJ26" s="296">
        <v>3</v>
      </c>
      <c r="AK26" s="296">
        <v>4</v>
      </c>
      <c r="AL26" s="296">
        <v>0</v>
      </c>
      <c r="AM26" s="296">
        <v>1</v>
      </c>
      <c r="AN26" s="283">
        <v>1380</v>
      </c>
      <c r="AO26" s="284">
        <v>1587</v>
      </c>
    </row>
    <row r="27" spans="1:41" ht="14.25" customHeight="1">
      <c r="A27" s="299" t="s">
        <v>177</v>
      </c>
      <c r="B27" s="300">
        <f t="shared" si="13"/>
        <v>32622</v>
      </c>
      <c r="C27" s="300">
        <f>SUM(C28:C30)</f>
        <v>15175</v>
      </c>
      <c r="D27" s="300">
        <f>SUM(D28:D30)</f>
        <v>17447</v>
      </c>
      <c r="E27" s="300">
        <f t="shared" si="0"/>
        <v>-41</v>
      </c>
      <c r="F27" s="300">
        <f t="shared" si="1"/>
        <v>-17</v>
      </c>
      <c r="G27" s="300">
        <f t="shared" si="2"/>
        <v>-24</v>
      </c>
      <c r="H27" s="300">
        <f t="shared" si="40"/>
        <v>15</v>
      </c>
      <c r="I27" s="301">
        <f>SUM(I28:I30)</f>
        <v>3</v>
      </c>
      <c r="J27" s="301">
        <f>SUM(J28:J30)</f>
        <v>12</v>
      </c>
      <c r="K27" s="301">
        <f t="shared" si="6"/>
        <v>49</v>
      </c>
      <c r="L27" s="301">
        <f>SUM(L28:L30)</f>
        <v>21</v>
      </c>
      <c r="M27" s="301">
        <f>SUM(M28:M30)</f>
        <v>28</v>
      </c>
      <c r="N27" s="300">
        <f t="shared" si="7"/>
        <v>-34</v>
      </c>
      <c r="O27" s="300">
        <f t="shared" si="8"/>
        <v>-18</v>
      </c>
      <c r="P27" s="300">
        <f t="shared" si="9"/>
        <v>-16</v>
      </c>
      <c r="Q27" s="300">
        <f t="shared" si="10"/>
        <v>58</v>
      </c>
      <c r="R27" s="300">
        <f t="shared" si="14"/>
        <v>23</v>
      </c>
      <c r="S27" s="300">
        <f t="shared" si="15"/>
        <v>35</v>
      </c>
      <c r="T27" s="300">
        <f t="shared" si="16"/>
        <v>24</v>
      </c>
      <c r="U27" s="300">
        <f t="shared" si="17"/>
        <v>34</v>
      </c>
      <c r="V27" s="300">
        <f t="shared" si="18"/>
        <v>65</v>
      </c>
      <c r="W27" s="300">
        <f t="shared" si="19"/>
        <v>22</v>
      </c>
      <c r="X27" s="300">
        <f t="shared" si="20"/>
        <v>43</v>
      </c>
      <c r="Y27" s="300">
        <f t="shared" si="21"/>
        <v>24</v>
      </c>
      <c r="Z27" s="300">
        <f t="shared" si="22"/>
        <v>41</v>
      </c>
      <c r="AA27" s="300">
        <f t="shared" si="27"/>
        <v>-7</v>
      </c>
      <c r="AB27" s="300">
        <f t="shared" si="28"/>
        <v>1</v>
      </c>
      <c r="AC27" s="300">
        <f t="shared" si="29"/>
        <v>-8</v>
      </c>
      <c r="AD27" s="299" t="s">
        <v>177</v>
      </c>
      <c r="AF27" s="288">
        <f>SUM(AF28:AF30)</f>
        <v>10</v>
      </c>
      <c r="AG27" s="288">
        <f aca="true" t="shared" si="42" ref="AG27:AM27">SUM(AG28:AG30)</f>
        <v>14</v>
      </c>
      <c r="AH27" s="288">
        <f t="shared" si="42"/>
        <v>13</v>
      </c>
      <c r="AI27" s="288">
        <f t="shared" si="42"/>
        <v>21</v>
      </c>
      <c r="AJ27" s="288">
        <f t="shared" si="42"/>
        <v>9</v>
      </c>
      <c r="AK27" s="288">
        <f t="shared" si="42"/>
        <v>15</v>
      </c>
      <c r="AL27" s="288">
        <f t="shared" si="42"/>
        <v>13</v>
      </c>
      <c r="AM27" s="288">
        <f t="shared" si="42"/>
        <v>28</v>
      </c>
      <c r="AN27" s="289">
        <v>15192</v>
      </c>
      <c r="AO27" s="290">
        <v>17471</v>
      </c>
    </row>
    <row r="28" spans="1:41" ht="14.25" customHeight="1">
      <c r="A28" s="410" t="s">
        <v>178</v>
      </c>
      <c r="B28" s="287">
        <f>C28+D28</f>
        <v>4178</v>
      </c>
      <c r="C28" s="287">
        <f aca="true" t="shared" si="43" ref="C28:D30">+F28+AN28</f>
        <v>1995</v>
      </c>
      <c r="D28" s="287">
        <f t="shared" si="43"/>
        <v>2183</v>
      </c>
      <c r="E28" s="287">
        <f>N28+AA28</f>
        <v>-3</v>
      </c>
      <c r="F28" s="287">
        <f>O28+AB28</f>
        <v>-6</v>
      </c>
      <c r="G28" s="287">
        <f>P28+AC28</f>
        <v>3</v>
      </c>
      <c r="H28" s="287">
        <f>I28+J28</f>
        <v>4</v>
      </c>
      <c r="I28" s="413">
        <v>1</v>
      </c>
      <c r="J28" s="413">
        <v>3</v>
      </c>
      <c r="K28" s="287">
        <f t="shared" si="6"/>
        <v>8</v>
      </c>
      <c r="L28" s="413">
        <v>5</v>
      </c>
      <c r="M28" s="413">
        <v>3</v>
      </c>
      <c r="N28" s="287">
        <f>H28-K28</f>
        <v>-4</v>
      </c>
      <c r="O28" s="287">
        <f>I28-L28</f>
        <v>-4</v>
      </c>
      <c r="P28" s="287">
        <f>J28-M28</f>
        <v>0</v>
      </c>
      <c r="Q28" s="287">
        <f>+R28+S28</f>
        <v>11</v>
      </c>
      <c r="R28" s="287">
        <f>AF28+AH28</f>
        <v>2</v>
      </c>
      <c r="S28" s="287">
        <f>+AG28+AI28</f>
        <v>9</v>
      </c>
      <c r="T28" s="287">
        <f>+AF28+AG28</f>
        <v>4</v>
      </c>
      <c r="U28" s="287">
        <f>+AH28+AI28</f>
        <v>7</v>
      </c>
      <c r="V28" s="287">
        <f>+W28+X28</f>
        <v>10</v>
      </c>
      <c r="W28" s="287">
        <f>+AJ28+AL28</f>
        <v>4</v>
      </c>
      <c r="X28" s="287">
        <f>+AK28+AM28</f>
        <v>6</v>
      </c>
      <c r="Y28" s="287">
        <f>+AJ28+AK28</f>
        <v>3</v>
      </c>
      <c r="Z28" s="287">
        <f>+AL28+AM28</f>
        <v>7</v>
      </c>
      <c r="AA28" s="287">
        <f>Q28-V28</f>
        <v>1</v>
      </c>
      <c r="AB28" s="287">
        <f>R28-W28</f>
        <v>-2</v>
      </c>
      <c r="AC28" s="287">
        <f>+S28-X28</f>
        <v>3</v>
      </c>
      <c r="AD28" s="410" t="s">
        <v>178</v>
      </c>
      <c r="AF28" s="411">
        <v>1</v>
      </c>
      <c r="AG28" s="411">
        <v>3</v>
      </c>
      <c r="AH28" s="411">
        <v>1</v>
      </c>
      <c r="AI28" s="411">
        <v>6</v>
      </c>
      <c r="AJ28" s="411">
        <v>2</v>
      </c>
      <c r="AK28" s="411">
        <v>1</v>
      </c>
      <c r="AL28" s="411">
        <v>2</v>
      </c>
      <c r="AM28" s="411">
        <v>5</v>
      </c>
      <c r="AN28" s="412">
        <v>2001</v>
      </c>
      <c r="AO28" s="386">
        <v>2180</v>
      </c>
    </row>
    <row r="29" spans="1:41" ht="14.25" customHeight="1">
      <c r="A29" s="291" t="s">
        <v>252</v>
      </c>
      <c r="B29" s="287">
        <f t="shared" si="13"/>
        <v>19782</v>
      </c>
      <c r="C29" s="287">
        <f t="shared" si="43"/>
        <v>9148</v>
      </c>
      <c r="D29" s="287">
        <f t="shared" si="43"/>
        <v>10634</v>
      </c>
      <c r="E29" s="287">
        <f t="shared" si="0"/>
        <v>-12</v>
      </c>
      <c r="F29" s="287">
        <f t="shared" si="1"/>
        <v>-2</v>
      </c>
      <c r="G29" s="287">
        <f t="shared" si="2"/>
        <v>-10</v>
      </c>
      <c r="H29" s="287">
        <f t="shared" si="40"/>
        <v>10</v>
      </c>
      <c r="I29" s="297">
        <v>2</v>
      </c>
      <c r="J29" s="297">
        <v>8</v>
      </c>
      <c r="K29" s="287">
        <f t="shared" si="6"/>
        <v>25</v>
      </c>
      <c r="L29" s="297">
        <v>11</v>
      </c>
      <c r="M29" s="297">
        <v>14</v>
      </c>
      <c r="N29" s="287">
        <f t="shared" si="7"/>
        <v>-15</v>
      </c>
      <c r="O29" s="287">
        <f t="shared" si="8"/>
        <v>-9</v>
      </c>
      <c r="P29" s="287">
        <f t="shared" si="9"/>
        <v>-6</v>
      </c>
      <c r="Q29" s="287">
        <f t="shared" si="10"/>
        <v>29</v>
      </c>
      <c r="R29" s="287">
        <f t="shared" si="14"/>
        <v>17</v>
      </c>
      <c r="S29" s="287">
        <f t="shared" si="15"/>
        <v>12</v>
      </c>
      <c r="T29" s="287">
        <f t="shared" si="16"/>
        <v>18</v>
      </c>
      <c r="U29" s="287">
        <f t="shared" si="17"/>
        <v>11</v>
      </c>
      <c r="V29" s="287">
        <f t="shared" si="18"/>
        <v>26</v>
      </c>
      <c r="W29" s="287">
        <f t="shared" si="19"/>
        <v>10</v>
      </c>
      <c r="X29" s="287">
        <f t="shared" si="20"/>
        <v>16</v>
      </c>
      <c r="Y29" s="287">
        <f t="shared" si="21"/>
        <v>13</v>
      </c>
      <c r="Z29" s="287">
        <f t="shared" si="22"/>
        <v>13</v>
      </c>
      <c r="AA29" s="287">
        <f t="shared" si="27"/>
        <v>3</v>
      </c>
      <c r="AB29" s="287">
        <f t="shared" si="28"/>
        <v>7</v>
      </c>
      <c r="AC29" s="287">
        <f t="shared" si="29"/>
        <v>-4</v>
      </c>
      <c r="AD29" s="291" t="s">
        <v>252</v>
      </c>
      <c r="AF29" s="296">
        <v>8</v>
      </c>
      <c r="AG29" s="296">
        <v>10</v>
      </c>
      <c r="AH29" s="296">
        <v>9</v>
      </c>
      <c r="AI29" s="296">
        <v>2</v>
      </c>
      <c r="AJ29" s="296">
        <v>3</v>
      </c>
      <c r="AK29" s="296">
        <v>10</v>
      </c>
      <c r="AL29" s="296">
        <v>7</v>
      </c>
      <c r="AM29" s="296">
        <v>6</v>
      </c>
      <c r="AN29" s="283">
        <v>9150</v>
      </c>
      <c r="AO29" s="284">
        <v>10644</v>
      </c>
    </row>
    <row r="30" spans="1:41" ht="14.25" customHeight="1">
      <c r="A30" s="291" t="s">
        <v>253</v>
      </c>
      <c r="B30" s="287">
        <f t="shared" si="13"/>
        <v>8662</v>
      </c>
      <c r="C30" s="287">
        <f t="shared" si="43"/>
        <v>4032</v>
      </c>
      <c r="D30" s="287">
        <f t="shared" si="43"/>
        <v>4630</v>
      </c>
      <c r="E30" s="287">
        <f t="shared" si="0"/>
        <v>-26</v>
      </c>
      <c r="F30" s="287">
        <f t="shared" si="1"/>
        <v>-9</v>
      </c>
      <c r="G30" s="287">
        <f t="shared" si="2"/>
        <v>-17</v>
      </c>
      <c r="H30" s="287">
        <f t="shared" si="40"/>
        <v>1</v>
      </c>
      <c r="I30" s="297">
        <v>0</v>
      </c>
      <c r="J30" s="297">
        <v>1</v>
      </c>
      <c r="K30" s="287">
        <f t="shared" si="6"/>
        <v>16</v>
      </c>
      <c r="L30" s="297">
        <v>5</v>
      </c>
      <c r="M30" s="297">
        <v>11</v>
      </c>
      <c r="N30" s="287">
        <f t="shared" si="7"/>
        <v>-15</v>
      </c>
      <c r="O30" s="287">
        <f t="shared" si="8"/>
        <v>-5</v>
      </c>
      <c r="P30" s="287">
        <f t="shared" si="9"/>
        <v>-10</v>
      </c>
      <c r="Q30" s="287">
        <f t="shared" si="10"/>
        <v>18</v>
      </c>
      <c r="R30" s="287">
        <f t="shared" si="14"/>
        <v>4</v>
      </c>
      <c r="S30" s="287">
        <f t="shared" si="15"/>
        <v>14</v>
      </c>
      <c r="T30" s="287">
        <f t="shared" si="16"/>
        <v>2</v>
      </c>
      <c r="U30" s="287">
        <f t="shared" si="17"/>
        <v>16</v>
      </c>
      <c r="V30" s="287">
        <f t="shared" si="18"/>
        <v>29</v>
      </c>
      <c r="W30" s="287">
        <f t="shared" si="19"/>
        <v>8</v>
      </c>
      <c r="X30" s="287">
        <f t="shared" si="20"/>
        <v>21</v>
      </c>
      <c r="Y30" s="287">
        <f t="shared" si="21"/>
        <v>8</v>
      </c>
      <c r="Z30" s="287">
        <f t="shared" si="22"/>
        <v>21</v>
      </c>
      <c r="AA30" s="287">
        <f t="shared" si="27"/>
        <v>-11</v>
      </c>
      <c r="AB30" s="287">
        <f t="shared" si="28"/>
        <v>-4</v>
      </c>
      <c r="AC30" s="287">
        <f t="shared" si="29"/>
        <v>-7</v>
      </c>
      <c r="AD30" s="291" t="s">
        <v>253</v>
      </c>
      <c r="AF30" s="296">
        <v>1</v>
      </c>
      <c r="AG30" s="296">
        <v>1</v>
      </c>
      <c r="AH30" s="296">
        <v>3</v>
      </c>
      <c r="AI30" s="296">
        <v>13</v>
      </c>
      <c r="AJ30" s="296">
        <v>4</v>
      </c>
      <c r="AK30" s="296">
        <v>4</v>
      </c>
      <c r="AL30" s="296">
        <v>4</v>
      </c>
      <c r="AM30" s="296">
        <v>17</v>
      </c>
      <c r="AN30" s="283">
        <v>4041</v>
      </c>
      <c r="AO30" s="284">
        <v>4647</v>
      </c>
    </row>
    <row r="31" spans="1:41" ht="14.25" customHeight="1">
      <c r="A31" s="299" t="s">
        <v>179</v>
      </c>
      <c r="B31" s="300">
        <f t="shared" si="13"/>
        <v>27087</v>
      </c>
      <c r="C31" s="300">
        <f>SUM(C32:C35)</f>
        <v>12680</v>
      </c>
      <c r="D31" s="300">
        <f>SUM(D32:D35)</f>
        <v>14407</v>
      </c>
      <c r="E31" s="300">
        <f t="shared" si="0"/>
        <v>-32</v>
      </c>
      <c r="F31" s="300">
        <f t="shared" si="1"/>
        <v>-13</v>
      </c>
      <c r="G31" s="300">
        <f t="shared" si="2"/>
        <v>-19</v>
      </c>
      <c r="H31" s="300">
        <f t="shared" si="40"/>
        <v>3</v>
      </c>
      <c r="I31" s="301">
        <f>SUM(I32:I35)</f>
        <v>1</v>
      </c>
      <c r="J31" s="301">
        <f>SUM(J32:J35)</f>
        <v>2</v>
      </c>
      <c r="K31" s="301">
        <f t="shared" si="6"/>
        <v>30</v>
      </c>
      <c r="L31" s="301">
        <f>SUM(L32:L35)</f>
        <v>15</v>
      </c>
      <c r="M31" s="301">
        <f>SUM(M32:M35)</f>
        <v>15</v>
      </c>
      <c r="N31" s="300">
        <f t="shared" si="7"/>
        <v>-27</v>
      </c>
      <c r="O31" s="300">
        <f t="shared" si="8"/>
        <v>-14</v>
      </c>
      <c r="P31" s="300">
        <f t="shared" si="9"/>
        <v>-13</v>
      </c>
      <c r="Q31" s="300">
        <f t="shared" si="10"/>
        <v>45</v>
      </c>
      <c r="R31" s="300">
        <f t="shared" si="14"/>
        <v>21</v>
      </c>
      <c r="S31" s="300">
        <f t="shared" si="15"/>
        <v>24</v>
      </c>
      <c r="T31" s="300">
        <f t="shared" si="16"/>
        <v>28</v>
      </c>
      <c r="U31" s="300">
        <f t="shared" si="17"/>
        <v>17</v>
      </c>
      <c r="V31" s="300">
        <f t="shared" si="18"/>
        <v>50</v>
      </c>
      <c r="W31" s="300">
        <f t="shared" si="19"/>
        <v>20</v>
      </c>
      <c r="X31" s="300">
        <f t="shared" si="20"/>
        <v>30</v>
      </c>
      <c r="Y31" s="300">
        <f t="shared" si="21"/>
        <v>35</v>
      </c>
      <c r="Z31" s="300">
        <f t="shared" si="22"/>
        <v>15</v>
      </c>
      <c r="AA31" s="300">
        <f t="shared" si="27"/>
        <v>-5</v>
      </c>
      <c r="AB31" s="300">
        <f t="shared" si="28"/>
        <v>1</v>
      </c>
      <c r="AC31" s="300">
        <f t="shared" si="29"/>
        <v>-6</v>
      </c>
      <c r="AD31" s="299" t="s">
        <v>179</v>
      </c>
      <c r="AF31" s="288">
        <f aca="true" t="shared" si="44" ref="AF31:AM31">SUM(AF32:AF35)</f>
        <v>11</v>
      </c>
      <c r="AG31" s="288">
        <f t="shared" si="44"/>
        <v>17</v>
      </c>
      <c r="AH31" s="288">
        <f t="shared" si="44"/>
        <v>10</v>
      </c>
      <c r="AI31" s="288">
        <f t="shared" si="44"/>
        <v>7</v>
      </c>
      <c r="AJ31" s="288">
        <f t="shared" si="44"/>
        <v>12</v>
      </c>
      <c r="AK31" s="288">
        <f t="shared" si="44"/>
        <v>23</v>
      </c>
      <c r="AL31" s="288">
        <f t="shared" si="44"/>
        <v>8</v>
      </c>
      <c r="AM31" s="288">
        <f t="shared" si="44"/>
        <v>7</v>
      </c>
      <c r="AN31" s="289">
        <v>12693</v>
      </c>
      <c r="AO31" s="290">
        <v>14426</v>
      </c>
    </row>
    <row r="32" spans="1:41" ht="14.25" customHeight="1">
      <c r="A32" s="291" t="s">
        <v>180</v>
      </c>
      <c r="B32" s="287">
        <f t="shared" si="13"/>
        <v>11252</v>
      </c>
      <c r="C32" s="287">
        <f aca="true" t="shared" si="45" ref="C32:D35">+F32+AN32</f>
        <v>5257</v>
      </c>
      <c r="D32" s="287">
        <f t="shared" si="45"/>
        <v>5995</v>
      </c>
      <c r="E32" s="287">
        <f t="shared" si="0"/>
        <v>-21</v>
      </c>
      <c r="F32" s="287">
        <f t="shared" si="1"/>
        <v>-8</v>
      </c>
      <c r="G32" s="287">
        <f t="shared" si="2"/>
        <v>-13</v>
      </c>
      <c r="H32" s="287">
        <f t="shared" si="40"/>
        <v>1</v>
      </c>
      <c r="I32" s="295">
        <v>0</v>
      </c>
      <c r="J32" s="295">
        <v>1</v>
      </c>
      <c r="K32" s="287">
        <f t="shared" si="6"/>
        <v>11</v>
      </c>
      <c r="L32" s="295">
        <v>7</v>
      </c>
      <c r="M32" s="295">
        <v>4</v>
      </c>
      <c r="N32" s="287">
        <f t="shared" si="7"/>
        <v>-10</v>
      </c>
      <c r="O32" s="287">
        <f t="shared" si="8"/>
        <v>-7</v>
      </c>
      <c r="P32" s="287">
        <f t="shared" si="9"/>
        <v>-3</v>
      </c>
      <c r="Q32" s="287">
        <f t="shared" si="10"/>
        <v>15</v>
      </c>
      <c r="R32" s="287">
        <f t="shared" si="14"/>
        <v>8</v>
      </c>
      <c r="S32" s="287">
        <f t="shared" si="15"/>
        <v>7</v>
      </c>
      <c r="T32" s="287">
        <f t="shared" si="16"/>
        <v>13</v>
      </c>
      <c r="U32" s="287">
        <f t="shared" si="17"/>
        <v>2</v>
      </c>
      <c r="V32" s="287">
        <f t="shared" si="18"/>
        <v>26</v>
      </c>
      <c r="W32" s="287">
        <f t="shared" si="19"/>
        <v>9</v>
      </c>
      <c r="X32" s="287">
        <f t="shared" si="20"/>
        <v>17</v>
      </c>
      <c r="Y32" s="287">
        <f t="shared" si="21"/>
        <v>15</v>
      </c>
      <c r="Z32" s="287">
        <f t="shared" si="22"/>
        <v>11</v>
      </c>
      <c r="AA32" s="287">
        <f t="shared" si="27"/>
        <v>-11</v>
      </c>
      <c r="AB32" s="287">
        <f t="shared" si="28"/>
        <v>-1</v>
      </c>
      <c r="AC32" s="287">
        <f t="shared" si="29"/>
        <v>-10</v>
      </c>
      <c r="AD32" s="291" t="s">
        <v>180</v>
      </c>
      <c r="AF32" s="296">
        <v>6</v>
      </c>
      <c r="AG32" s="296">
        <v>7</v>
      </c>
      <c r="AH32" s="296">
        <v>2</v>
      </c>
      <c r="AI32" s="296">
        <v>0</v>
      </c>
      <c r="AJ32" s="296">
        <v>4</v>
      </c>
      <c r="AK32" s="296">
        <v>11</v>
      </c>
      <c r="AL32" s="296">
        <v>5</v>
      </c>
      <c r="AM32" s="296">
        <v>6</v>
      </c>
      <c r="AN32" s="283">
        <v>5265</v>
      </c>
      <c r="AO32" s="284">
        <v>6008</v>
      </c>
    </row>
    <row r="33" spans="1:41" ht="14.25" customHeight="1">
      <c r="A33" s="291" t="s">
        <v>181</v>
      </c>
      <c r="B33" s="287">
        <f t="shared" si="13"/>
        <v>6932</v>
      </c>
      <c r="C33" s="287">
        <f t="shared" si="45"/>
        <v>3177</v>
      </c>
      <c r="D33" s="287">
        <f t="shared" si="45"/>
        <v>3755</v>
      </c>
      <c r="E33" s="287">
        <f t="shared" si="0"/>
        <v>-17</v>
      </c>
      <c r="F33" s="287">
        <f t="shared" si="1"/>
        <v>-6</v>
      </c>
      <c r="G33" s="287">
        <f t="shared" si="2"/>
        <v>-11</v>
      </c>
      <c r="H33" s="287">
        <f t="shared" si="40"/>
        <v>0</v>
      </c>
      <c r="I33" s="297">
        <v>0</v>
      </c>
      <c r="J33" s="297">
        <v>0</v>
      </c>
      <c r="K33" s="287">
        <f t="shared" si="6"/>
        <v>10</v>
      </c>
      <c r="L33" s="297">
        <v>5</v>
      </c>
      <c r="M33" s="297">
        <v>5</v>
      </c>
      <c r="N33" s="287">
        <f t="shared" si="7"/>
        <v>-10</v>
      </c>
      <c r="O33" s="287">
        <f t="shared" si="8"/>
        <v>-5</v>
      </c>
      <c r="P33" s="287">
        <f t="shared" si="9"/>
        <v>-5</v>
      </c>
      <c r="Q33" s="287">
        <f t="shared" si="10"/>
        <v>8</v>
      </c>
      <c r="R33" s="287">
        <f t="shared" si="14"/>
        <v>5</v>
      </c>
      <c r="S33" s="287">
        <f t="shared" si="15"/>
        <v>3</v>
      </c>
      <c r="T33" s="287">
        <f t="shared" si="16"/>
        <v>2</v>
      </c>
      <c r="U33" s="287">
        <f t="shared" si="17"/>
        <v>6</v>
      </c>
      <c r="V33" s="287">
        <f t="shared" si="18"/>
        <v>15</v>
      </c>
      <c r="W33" s="287">
        <f t="shared" si="19"/>
        <v>6</v>
      </c>
      <c r="X33" s="287">
        <f t="shared" si="20"/>
        <v>9</v>
      </c>
      <c r="Y33" s="287">
        <f t="shared" si="21"/>
        <v>13</v>
      </c>
      <c r="Z33" s="287">
        <f t="shared" si="22"/>
        <v>2</v>
      </c>
      <c r="AA33" s="287">
        <f t="shared" si="27"/>
        <v>-7</v>
      </c>
      <c r="AB33" s="287">
        <f t="shared" si="28"/>
        <v>-1</v>
      </c>
      <c r="AC33" s="287">
        <f t="shared" si="29"/>
        <v>-6</v>
      </c>
      <c r="AD33" s="291" t="s">
        <v>181</v>
      </c>
      <c r="AF33" s="296">
        <v>1</v>
      </c>
      <c r="AG33" s="296">
        <v>1</v>
      </c>
      <c r="AH33" s="296">
        <v>4</v>
      </c>
      <c r="AI33" s="296">
        <v>2</v>
      </c>
      <c r="AJ33" s="296">
        <v>5</v>
      </c>
      <c r="AK33" s="296">
        <v>8</v>
      </c>
      <c r="AL33" s="296">
        <v>1</v>
      </c>
      <c r="AM33" s="296">
        <v>1</v>
      </c>
      <c r="AN33" s="283">
        <v>3183</v>
      </c>
      <c r="AO33" s="284">
        <v>3766</v>
      </c>
    </row>
    <row r="34" spans="1:41" ht="14.25" customHeight="1">
      <c r="A34" s="291" t="s">
        <v>182</v>
      </c>
      <c r="B34" s="287">
        <f t="shared" si="13"/>
        <v>5736</v>
      </c>
      <c r="C34" s="287">
        <f t="shared" si="45"/>
        <v>2657</v>
      </c>
      <c r="D34" s="287">
        <f t="shared" si="45"/>
        <v>3079</v>
      </c>
      <c r="E34" s="287">
        <f t="shared" si="0"/>
        <v>4</v>
      </c>
      <c r="F34" s="287">
        <f t="shared" si="1"/>
        <v>2</v>
      </c>
      <c r="G34" s="287">
        <f t="shared" si="2"/>
        <v>2</v>
      </c>
      <c r="H34" s="287">
        <f t="shared" si="40"/>
        <v>1</v>
      </c>
      <c r="I34" s="297">
        <v>0</v>
      </c>
      <c r="J34" s="297">
        <v>1</v>
      </c>
      <c r="K34" s="287">
        <f t="shared" si="6"/>
        <v>9</v>
      </c>
      <c r="L34" s="297">
        <v>3</v>
      </c>
      <c r="M34" s="297">
        <v>6</v>
      </c>
      <c r="N34" s="287">
        <f t="shared" si="7"/>
        <v>-8</v>
      </c>
      <c r="O34" s="287">
        <f t="shared" si="8"/>
        <v>-3</v>
      </c>
      <c r="P34" s="287">
        <f t="shared" si="9"/>
        <v>-5</v>
      </c>
      <c r="Q34" s="287">
        <f t="shared" si="10"/>
        <v>17</v>
      </c>
      <c r="R34" s="287">
        <f t="shared" si="14"/>
        <v>7</v>
      </c>
      <c r="S34" s="287">
        <f t="shared" si="15"/>
        <v>10</v>
      </c>
      <c r="T34" s="287">
        <f t="shared" si="16"/>
        <v>11</v>
      </c>
      <c r="U34" s="287">
        <f t="shared" si="17"/>
        <v>6</v>
      </c>
      <c r="V34" s="287">
        <f t="shared" si="18"/>
        <v>5</v>
      </c>
      <c r="W34" s="287">
        <f t="shared" si="19"/>
        <v>2</v>
      </c>
      <c r="X34" s="287">
        <f t="shared" si="20"/>
        <v>3</v>
      </c>
      <c r="Y34" s="287">
        <f t="shared" si="21"/>
        <v>4</v>
      </c>
      <c r="Z34" s="287">
        <f t="shared" si="22"/>
        <v>1</v>
      </c>
      <c r="AA34" s="287">
        <f t="shared" si="27"/>
        <v>12</v>
      </c>
      <c r="AB34" s="287">
        <f t="shared" si="28"/>
        <v>5</v>
      </c>
      <c r="AC34" s="287">
        <f t="shared" si="29"/>
        <v>7</v>
      </c>
      <c r="AD34" s="291" t="s">
        <v>182</v>
      </c>
      <c r="AF34" s="296">
        <v>4</v>
      </c>
      <c r="AG34" s="296">
        <v>7</v>
      </c>
      <c r="AH34" s="296">
        <v>3</v>
      </c>
      <c r="AI34" s="296">
        <v>3</v>
      </c>
      <c r="AJ34" s="296">
        <v>1</v>
      </c>
      <c r="AK34" s="296">
        <v>3</v>
      </c>
      <c r="AL34" s="296">
        <v>1</v>
      </c>
      <c r="AM34" s="296">
        <v>0</v>
      </c>
      <c r="AN34" s="283">
        <v>2655</v>
      </c>
      <c r="AO34" s="284">
        <v>3077</v>
      </c>
    </row>
    <row r="35" spans="1:41" ht="14.25" customHeight="1">
      <c r="A35" s="292" t="s">
        <v>183</v>
      </c>
      <c r="B35" s="293">
        <f t="shared" si="13"/>
        <v>3167</v>
      </c>
      <c r="C35" s="293">
        <f t="shared" si="45"/>
        <v>1589</v>
      </c>
      <c r="D35" s="293">
        <f t="shared" si="45"/>
        <v>1578</v>
      </c>
      <c r="E35" s="293">
        <f t="shared" si="0"/>
        <v>2</v>
      </c>
      <c r="F35" s="293">
        <f t="shared" si="1"/>
        <v>-1</v>
      </c>
      <c r="G35" s="293">
        <f t="shared" si="2"/>
        <v>3</v>
      </c>
      <c r="H35" s="293">
        <f t="shared" si="40"/>
        <v>1</v>
      </c>
      <c r="I35" s="304">
        <v>1</v>
      </c>
      <c r="J35" s="304">
        <v>0</v>
      </c>
      <c r="K35" s="293">
        <f t="shared" si="6"/>
        <v>0</v>
      </c>
      <c r="L35" s="304">
        <v>0</v>
      </c>
      <c r="M35" s="304">
        <v>0</v>
      </c>
      <c r="N35" s="293">
        <f t="shared" si="7"/>
        <v>1</v>
      </c>
      <c r="O35" s="293">
        <f t="shared" si="8"/>
        <v>1</v>
      </c>
      <c r="P35" s="293">
        <f t="shared" si="9"/>
        <v>0</v>
      </c>
      <c r="Q35" s="293">
        <f t="shared" si="10"/>
        <v>5</v>
      </c>
      <c r="R35" s="293">
        <f t="shared" si="14"/>
        <v>1</v>
      </c>
      <c r="S35" s="293">
        <f t="shared" si="15"/>
        <v>4</v>
      </c>
      <c r="T35" s="293">
        <f t="shared" si="16"/>
        <v>2</v>
      </c>
      <c r="U35" s="293">
        <f t="shared" si="17"/>
        <v>3</v>
      </c>
      <c r="V35" s="293">
        <f t="shared" si="18"/>
        <v>4</v>
      </c>
      <c r="W35" s="293">
        <f t="shared" si="19"/>
        <v>3</v>
      </c>
      <c r="X35" s="293">
        <f t="shared" si="20"/>
        <v>1</v>
      </c>
      <c r="Y35" s="293">
        <f t="shared" si="21"/>
        <v>3</v>
      </c>
      <c r="Z35" s="293">
        <f t="shared" si="22"/>
        <v>1</v>
      </c>
      <c r="AA35" s="293">
        <f t="shared" si="27"/>
        <v>1</v>
      </c>
      <c r="AB35" s="293">
        <f t="shared" si="28"/>
        <v>-2</v>
      </c>
      <c r="AC35" s="293">
        <f t="shared" si="29"/>
        <v>3</v>
      </c>
      <c r="AD35" s="292" t="s">
        <v>183</v>
      </c>
      <c r="AF35" s="296">
        <v>0</v>
      </c>
      <c r="AG35" s="296">
        <v>2</v>
      </c>
      <c r="AH35" s="296">
        <v>1</v>
      </c>
      <c r="AI35" s="296">
        <v>2</v>
      </c>
      <c r="AJ35" s="296">
        <v>2</v>
      </c>
      <c r="AK35" s="296">
        <v>1</v>
      </c>
      <c r="AL35" s="296">
        <v>1</v>
      </c>
      <c r="AM35" s="296">
        <v>0</v>
      </c>
      <c r="AN35" s="283">
        <v>1590</v>
      </c>
      <c r="AO35" s="284">
        <v>1575</v>
      </c>
    </row>
    <row r="36" spans="1:41" ht="14.25" customHeight="1">
      <c r="A36" s="299" t="s">
        <v>184</v>
      </c>
      <c r="B36" s="300">
        <f>C36+D36</f>
        <v>22565</v>
      </c>
      <c r="C36" s="300">
        <f>SUM(C37:C37)</f>
        <v>10628</v>
      </c>
      <c r="D36" s="300">
        <f>SUM(D37:D37)</f>
        <v>11937</v>
      </c>
      <c r="E36" s="300">
        <f t="shared" si="0"/>
        <v>-24</v>
      </c>
      <c r="F36" s="300">
        <f t="shared" si="1"/>
        <v>-19</v>
      </c>
      <c r="G36" s="300">
        <f t="shared" si="2"/>
        <v>-5</v>
      </c>
      <c r="H36" s="301">
        <f>I36+J36</f>
        <v>16</v>
      </c>
      <c r="I36" s="301">
        <f>SUM(I37:I37)</f>
        <v>4</v>
      </c>
      <c r="J36" s="301">
        <f>SUM(J37:J37)</f>
        <v>12</v>
      </c>
      <c r="K36" s="301">
        <f>L36+M36</f>
        <v>26</v>
      </c>
      <c r="L36" s="301">
        <f>SUM(L37:L37)</f>
        <v>16</v>
      </c>
      <c r="M36" s="301">
        <f>SUM(M37:M37)</f>
        <v>10</v>
      </c>
      <c r="N36" s="300">
        <f t="shared" si="7"/>
        <v>-10</v>
      </c>
      <c r="O36" s="300">
        <f t="shared" si="8"/>
        <v>-12</v>
      </c>
      <c r="P36" s="300">
        <f t="shared" si="9"/>
        <v>2</v>
      </c>
      <c r="Q36" s="300">
        <f>T36+U36</f>
        <v>23</v>
      </c>
      <c r="R36" s="300">
        <f>AF36+AH36</f>
        <v>11</v>
      </c>
      <c r="S36" s="300">
        <f>+AG36+AI36</f>
        <v>12</v>
      </c>
      <c r="T36" s="300">
        <f>+AF36+AG36</f>
        <v>16</v>
      </c>
      <c r="U36" s="300">
        <f>+AH36+AI36</f>
        <v>7</v>
      </c>
      <c r="V36" s="300">
        <f>+W36+X36</f>
        <v>37</v>
      </c>
      <c r="W36" s="300">
        <f aca="true" t="shared" si="46" ref="W36:X40">+AJ36+AL36</f>
        <v>18</v>
      </c>
      <c r="X36" s="300">
        <f t="shared" si="46"/>
        <v>19</v>
      </c>
      <c r="Y36" s="300">
        <f>+AJ36+AK36</f>
        <v>22</v>
      </c>
      <c r="Z36" s="300">
        <f>+AL36+AM36</f>
        <v>15</v>
      </c>
      <c r="AA36" s="300">
        <f t="shared" si="27"/>
        <v>-14</v>
      </c>
      <c r="AB36" s="300">
        <f t="shared" si="28"/>
        <v>-7</v>
      </c>
      <c r="AC36" s="300">
        <f>S36-X36</f>
        <v>-7</v>
      </c>
      <c r="AD36" s="299" t="s">
        <v>184</v>
      </c>
      <c r="AF36" s="288">
        <f aca="true" t="shared" si="47" ref="AF36:AM36">SUM(AF37:AF37)</f>
        <v>5</v>
      </c>
      <c r="AG36" s="288">
        <f t="shared" si="47"/>
        <v>11</v>
      </c>
      <c r="AH36" s="288">
        <f t="shared" si="47"/>
        <v>6</v>
      </c>
      <c r="AI36" s="288">
        <f t="shared" si="47"/>
        <v>1</v>
      </c>
      <c r="AJ36" s="288">
        <f t="shared" si="47"/>
        <v>9</v>
      </c>
      <c r="AK36" s="288">
        <f t="shared" si="47"/>
        <v>13</v>
      </c>
      <c r="AL36" s="288">
        <f t="shared" si="47"/>
        <v>9</v>
      </c>
      <c r="AM36" s="288">
        <f t="shared" si="47"/>
        <v>6</v>
      </c>
      <c r="AN36" s="289">
        <v>10647</v>
      </c>
      <c r="AO36" s="290">
        <v>11942</v>
      </c>
    </row>
    <row r="37" spans="1:41" ht="14.25" customHeight="1">
      <c r="A37" s="292" t="s">
        <v>223</v>
      </c>
      <c r="B37" s="293">
        <f>C37+D37</f>
        <v>22565</v>
      </c>
      <c r="C37" s="293">
        <f>+F37+AN37</f>
        <v>10628</v>
      </c>
      <c r="D37" s="293">
        <f>+G37+AO37</f>
        <v>11937</v>
      </c>
      <c r="E37" s="293">
        <f t="shared" si="0"/>
        <v>-24</v>
      </c>
      <c r="F37" s="293">
        <f t="shared" si="1"/>
        <v>-19</v>
      </c>
      <c r="G37" s="293">
        <f t="shared" si="2"/>
        <v>-5</v>
      </c>
      <c r="H37" s="293">
        <f>I37+J37</f>
        <v>16</v>
      </c>
      <c r="I37" s="389">
        <v>4</v>
      </c>
      <c r="J37" s="389">
        <v>12</v>
      </c>
      <c r="K37" s="293">
        <f>L37+M37</f>
        <v>26</v>
      </c>
      <c r="L37" s="389">
        <v>16</v>
      </c>
      <c r="M37" s="389">
        <v>10</v>
      </c>
      <c r="N37" s="293">
        <f t="shared" si="7"/>
        <v>-10</v>
      </c>
      <c r="O37" s="293">
        <f t="shared" si="8"/>
        <v>-12</v>
      </c>
      <c r="P37" s="293">
        <f t="shared" si="9"/>
        <v>2</v>
      </c>
      <c r="Q37" s="293">
        <f>T37+U37</f>
        <v>23</v>
      </c>
      <c r="R37" s="293">
        <f>AF37+AH37</f>
        <v>11</v>
      </c>
      <c r="S37" s="293">
        <f>+AG37+AI37</f>
        <v>12</v>
      </c>
      <c r="T37" s="293">
        <f>+AF37+AG37</f>
        <v>16</v>
      </c>
      <c r="U37" s="293">
        <f>+AH37+AI37</f>
        <v>7</v>
      </c>
      <c r="V37" s="293">
        <f>+W37+X37</f>
        <v>37</v>
      </c>
      <c r="W37" s="293">
        <f t="shared" si="46"/>
        <v>18</v>
      </c>
      <c r="X37" s="293">
        <f t="shared" si="46"/>
        <v>19</v>
      </c>
      <c r="Y37" s="293">
        <f>+AJ37+AK37</f>
        <v>22</v>
      </c>
      <c r="Z37" s="293">
        <f>+AL37+AM37</f>
        <v>15</v>
      </c>
      <c r="AA37" s="293">
        <f t="shared" si="27"/>
        <v>-14</v>
      </c>
      <c r="AB37" s="293">
        <f t="shared" si="28"/>
        <v>-7</v>
      </c>
      <c r="AC37" s="293">
        <f>S37-X37</f>
        <v>-7</v>
      </c>
      <c r="AD37" s="292" t="s">
        <v>225</v>
      </c>
      <c r="AF37" s="296">
        <v>5</v>
      </c>
      <c r="AG37" s="296">
        <v>11</v>
      </c>
      <c r="AH37" s="296">
        <v>6</v>
      </c>
      <c r="AI37" s="296">
        <v>1</v>
      </c>
      <c r="AJ37" s="296">
        <v>9</v>
      </c>
      <c r="AK37" s="296">
        <v>13</v>
      </c>
      <c r="AL37" s="296">
        <v>9</v>
      </c>
      <c r="AM37" s="296">
        <v>6</v>
      </c>
      <c r="AN37" s="283">
        <v>10647</v>
      </c>
      <c r="AO37" s="284">
        <v>11942</v>
      </c>
    </row>
    <row r="38" spans="1:41" ht="14.25" customHeight="1">
      <c r="A38" s="299" t="s">
        <v>185</v>
      </c>
      <c r="B38" s="300">
        <f>C38+D38</f>
        <v>20746</v>
      </c>
      <c r="C38" s="300">
        <f>SUM(C39:C40)</f>
        <v>9881</v>
      </c>
      <c r="D38" s="300">
        <f>SUM(D39:D40)</f>
        <v>10865</v>
      </c>
      <c r="E38" s="300">
        <f t="shared" si="0"/>
        <v>-11</v>
      </c>
      <c r="F38" s="300">
        <f t="shared" si="1"/>
        <v>-8</v>
      </c>
      <c r="G38" s="300">
        <f t="shared" si="2"/>
        <v>-3</v>
      </c>
      <c r="H38" s="301">
        <f>I38+J38</f>
        <v>14</v>
      </c>
      <c r="I38" s="301">
        <f>SUM(I39:I40)</f>
        <v>10</v>
      </c>
      <c r="J38" s="301">
        <f>SUM(J39:J40)</f>
        <v>4</v>
      </c>
      <c r="K38" s="301">
        <f>L38+M38</f>
        <v>23</v>
      </c>
      <c r="L38" s="301">
        <f>SUM(L39:L40)</f>
        <v>13</v>
      </c>
      <c r="M38" s="301">
        <f>SUM(M39:M40)</f>
        <v>10</v>
      </c>
      <c r="N38" s="300">
        <f t="shared" si="7"/>
        <v>-9</v>
      </c>
      <c r="O38" s="300">
        <f t="shared" si="8"/>
        <v>-3</v>
      </c>
      <c r="P38" s="300">
        <f t="shared" si="9"/>
        <v>-6</v>
      </c>
      <c r="Q38" s="300">
        <f>T38+U38</f>
        <v>31</v>
      </c>
      <c r="R38" s="300">
        <f>AF38+AH38</f>
        <v>11</v>
      </c>
      <c r="S38" s="300">
        <f>+AG38+AI38</f>
        <v>20</v>
      </c>
      <c r="T38" s="300">
        <f>+AF38+AG38</f>
        <v>17</v>
      </c>
      <c r="U38" s="300">
        <f>+AH38+AI38</f>
        <v>14</v>
      </c>
      <c r="V38" s="300">
        <f>+W38+X38</f>
        <v>33</v>
      </c>
      <c r="W38" s="300">
        <f t="shared" si="46"/>
        <v>16</v>
      </c>
      <c r="X38" s="300">
        <f t="shared" si="46"/>
        <v>17</v>
      </c>
      <c r="Y38" s="300">
        <f>+AJ38+AK38</f>
        <v>12</v>
      </c>
      <c r="Z38" s="300">
        <f>+AL38+AM38</f>
        <v>21</v>
      </c>
      <c r="AA38" s="300">
        <f t="shared" si="27"/>
        <v>-2</v>
      </c>
      <c r="AB38" s="300">
        <f t="shared" si="28"/>
        <v>-5</v>
      </c>
      <c r="AC38" s="300">
        <f>S38-X38</f>
        <v>3</v>
      </c>
      <c r="AD38" s="299" t="s">
        <v>185</v>
      </c>
      <c r="AF38" s="288">
        <f aca="true" t="shared" si="48" ref="AF38:AM38">SUM(AF39:AF40)</f>
        <v>8</v>
      </c>
      <c r="AG38" s="288">
        <f t="shared" si="48"/>
        <v>9</v>
      </c>
      <c r="AH38" s="288">
        <f t="shared" si="48"/>
        <v>3</v>
      </c>
      <c r="AI38" s="288">
        <f t="shared" si="48"/>
        <v>11</v>
      </c>
      <c r="AJ38" s="288">
        <f t="shared" si="48"/>
        <v>7</v>
      </c>
      <c r="AK38" s="288">
        <f t="shared" si="48"/>
        <v>5</v>
      </c>
      <c r="AL38" s="288">
        <f t="shared" si="48"/>
        <v>9</v>
      </c>
      <c r="AM38" s="288">
        <f t="shared" si="48"/>
        <v>12</v>
      </c>
      <c r="AN38" s="289">
        <v>9889</v>
      </c>
      <c r="AO38" s="290">
        <v>10868</v>
      </c>
    </row>
    <row r="39" spans="1:41" ht="14.25" customHeight="1">
      <c r="A39" s="291" t="s">
        <v>186</v>
      </c>
      <c r="B39" s="287">
        <f>C39+D39</f>
        <v>17713</v>
      </c>
      <c r="C39" s="287">
        <f>+F39+AN39</f>
        <v>8439</v>
      </c>
      <c r="D39" s="287">
        <f>+G39+AO39</f>
        <v>9274</v>
      </c>
      <c r="E39" s="287">
        <f t="shared" si="0"/>
        <v>-9</v>
      </c>
      <c r="F39" s="287">
        <f t="shared" si="1"/>
        <v>-8</v>
      </c>
      <c r="G39" s="287">
        <f t="shared" si="2"/>
        <v>-1</v>
      </c>
      <c r="H39" s="287">
        <f>I39+J39</f>
        <v>12</v>
      </c>
      <c r="I39" s="295">
        <v>9</v>
      </c>
      <c r="J39" s="295">
        <v>3</v>
      </c>
      <c r="K39" s="287">
        <f>L39+M39</f>
        <v>20</v>
      </c>
      <c r="L39" s="295">
        <v>12</v>
      </c>
      <c r="M39" s="295">
        <v>8</v>
      </c>
      <c r="N39" s="287">
        <f t="shared" si="7"/>
        <v>-8</v>
      </c>
      <c r="O39" s="287">
        <f t="shared" si="8"/>
        <v>-3</v>
      </c>
      <c r="P39" s="287">
        <f t="shared" si="9"/>
        <v>-5</v>
      </c>
      <c r="Q39" s="287">
        <f>T39+U39</f>
        <v>28</v>
      </c>
      <c r="R39" s="287">
        <f>AF39+AH39</f>
        <v>9</v>
      </c>
      <c r="S39" s="287">
        <f>+AG39+AI39</f>
        <v>19</v>
      </c>
      <c r="T39" s="287">
        <f>+AF39+AG39</f>
        <v>15</v>
      </c>
      <c r="U39" s="287">
        <f>+AH39+AI39</f>
        <v>13</v>
      </c>
      <c r="V39" s="287">
        <f>+W39+X39</f>
        <v>29</v>
      </c>
      <c r="W39" s="287">
        <f t="shared" si="46"/>
        <v>14</v>
      </c>
      <c r="X39" s="287">
        <f t="shared" si="46"/>
        <v>15</v>
      </c>
      <c r="Y39" s="287">
        <f>+AJ39+AK39</f>
        <v>9</v>
      </c>
      <c r="Z39" s="287">
        <f>+AL39+AM39</f>
        <v>20</v>
      </c>
      <c r="AA39" s="287">
        <f t="shared" si="27"/>
        <v>-1</v>
      </c>
      <c r="AB39" s="287">
        <f t="shared" si="28"/>
        <v>-5</v>
      </c>
      <c r="AC39" s="287">
        <f>S39-X39</f>
        <v>4</v>
      </c>
      <c r="AD39" s="291" t="s">
        <v>186</v>
      </c>
      <c r="AF39" s="296">
        <v>7</v>
      </c>
      <c r="AG39" s="296">
        <v>8</v>
      </c>
      <c r="AH39" s="296">
        <v>2</v>
      </c>
      <c r="AI39" s="296">
        <v>11</v>
      </c>
      <c r="AJ39" s="296">
        <v>5</v>
      </c>
      <c r="AK39" s="296">
        <v>4</v>
      </c>
      <c r="AL39" s="296">
        <v>9</v>
      </c>
      <c r="AM39" s="296">
        <v>11</v>
      </c>
      <c r="AN39" s="283">
        <v>8447</v>
      </c>
      <c r="AO39" s="284">
        <v>9275</v>
      </c>
    </row>
    <row r="40" spans="1:41" ht="14.25" customHeight="1">
      <c r="A40" s="292" t="s">
        <v>244</v>
      </c>
      <c r="B40" s="293">
        <f>C40+D40</f>
        <v>3033</v>
      </c>
      <c r="C40" s="293">
        <f>+F40+AN40</f>
        <v>1442</v>
      </c>
      <c r="D40" s="293">
        <f>+G40+AO40</f>
        <v>1591</v>
      </c>
      <c r="E40" s="293">
        <f t="shared" si="0"/>
        <v>-2</v>
      </c>
      <c r="F40" s="293">
        <f t="shared" si="1"/>
        <v>0</v>
      </c>
      <c r="G40" s="293">
        <f t="shared" si="2"/>
        <v>-2</v>
      </c>
      <c r="H40" s="293">
        <f>I40+J40</f>
        <v>2</v>
      </c>
      <c r="I40" s="309">
        <v>1</v>
      </c>
      <c r="J40" s="309">
        <v>1</v>
      </c>
      <c r="K40" s="293">
        <f>L40+M40</f>
        <v>3</v>
      </c>
      <c r="L40" s="309">
        <v>1</v>
      </c>
      <c r="M40" s="309">
        <v>2</v>
      </c>
      <c r="N40" s="293">
        <f t="shared" si="7"/>
        <v>-1</v>
      </c>
      <c r="O40" s="293">
        <f t="shared" si="8"/>
        <v>0</v>
      </c>
      <c r="P40" s="293">
        <f t="shared" si="9"/>
        <v>-1</v>
      </c>
      <c r="Q40" s="293">
        <f>T40+U40</f>
        <v>3</v>
      </c>
      <c r="R40" s="293">
        <f>AF40+AH40</f>
        <v>2</v>
      </c>
      <c r="S40" s="293">
        <f>+AG40+AI40</f>
        <v>1</v>
      </c>
      <c r="T40" s="293">
        <f>+AF40+AG40</f>
        <v>2</v>
      </c>
      <c r="U40" s="293">
        <f>+AH40+AI40</f>
        <v>1</v>
      </c>
      <c r="V40" s="293">
        <f>+W40+X40</f>
        <v>4</v>
      </c>
      <c r="W40" s="293">
        <f t="shared" si="46"/>
        <v>2</v>
      </c>
      <c r="X40" s="293">
        <f t="shared" si="46"/>
        <v>2</v>
      </c>
      <c r="Y40" s="293">
        <f>+AJ40+AK40</f>
        <v>3</v>
      </c>
      <c r="Z40" s="293">
        <f>+AL40+AM40</f>
        <v>1</v>
      </c>
      <c r="AA40" s="293">
        <f t="shared" si="27"/>
        <v>-1</v>
      </c>
      <c r="AB40" s="293">
        <f t="shared" si="28"/>
        <v>0</v>
      </c>
      <c r="AC40" s="293">
        <f>S40-X40</f>
        <v>-1</v>
      </c>
      <c r="AD40" s="292" t="s">
        <v>187</v>
      </c>
      <c r="AF40" s="296">
        <v>1</v>
      </c>
      <c r="AG40" s="296">
        <v>1</v>
      </c>
      <c r="AH40" s="296">
        <v>1</v>
      </c>
      <c r="AI40" s="296">
        <v>0</v>
      </c>
      <c r="AJ40" s="296">
        <v>2</v>
      </c>
      <c r="AK40" s="296">
        <v>1</v>
      </c>
      <c r="AL40" s="296">
        <v>0</v>
      </c>
      <c r="AM40" s="296">
        <v>1</v>
      </c>
      <c r="AN40" s="283">
        <v>1442</v>
      </c>
      <c r="AO40" s="284">
        <v>1593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271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395635</v>
      </c>
      <c r="C6" s="323">
        <f aca="true" t="shared" si="1" ref="C6:J6">C7+C8</f>
        <v>344</v>
      </c>
      <c r="D6" s="323">
        <f t="shared" si="1"/>
        <v>443</v>
      </c>
      <c r="E6" s="323">
        <f t="shared" si="1"/>
        <v>535</v>
      </c>
      <c r="F6" s="323">
        <f t="shared" si="1"/>
        <v>1322</v>
      </c>
      <c r="G6" s="323">
        <f t="shared" si="1"/>
        <v>252</v>
      </c>
      <c r="H6" s="323">
        <f t="shared" si="1"/>
        <v>394</v>
      </c>
      <c r="I6" s="323">
        <f t="shared" si="1"/>
        <v>549</v>
      </c>
      <c r="J6" s="323">
        <f t="shared" si="1"/>
        <v>1195</v>
      </c>
      <c r="K6" s="323">
        <f aca="true" t="shared" si="2" ref="K6:K31">F6-J6</f>
        <v>127</v>
      </c>
      <c r="L6" s="324">
        <v>395508</v>
      </c>
      <c r="M6" s="325" t="s">
        <v>207</v>
      </c>
    </row>
    <row r="7" spans="1:14" ht="18" customHeight="1">
      <c r="A7" s="326" t="s">
        <v>127</v>
      </c>
      <c r="B7" s="327">
        <f t="shared" si="0"/>
        <v>360541</v>
      </c>
      <c r="C7" s="327">
        <f aca="true" t="shared" si="3" ref="C7:J7">SUM(C9:C21)</f>
        <v>318</v>
      </c>
      <c r="D7" s="327">
        <f t="shared" si="3"/>
        <v>407</v>
      </c>
      <c r="E7" s="327">
        <f t="shared" si="3"/>
        <v>498</v>
      </c>
      <c r="F7" s="327">
        <f t="shared" si="3"/>
        <v>1223</v>
      </c>
      <c r="G7" s="327">
        <f t="shared" si="3"/>
        <v>231</v>
      </c>
      <c r="H7" s="327">
        <f t="shared" si="3"/>
        <v>359</v>
      </c>
      <c r="I7" s="327">
        <f t="shared" si="3"/>
        <v>489</v>
      </c>
      <c r="J7" s="327">
        <f t="shared" si="3"/>
        <v>1079</v>
      </c>
      <c r="K7" s="327">
        <f t="shared" si="2"/>
        <v>144</v>
      </c>
      <c r="L7" s="328">
        <v>360397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35094</v>
      </c>
      <c r="C8" s="330">
        <f aca="true" t="shared" si="4" ref="C8:J8">C22+C24+C26+C30+C35+C37</f>
        <v>26</v>
      </c>
      <c r="D8" s="330">
        <f t="shared" si="4"/>
        <v>36</v>
      </c>
      <c r="E8" s="330">
        <f t="shared" si="4"/>
        <v>37</v>
      </c>
      <c r="F8" s="330">
        <f t="shared" si="4"/>
        <v>99</v>
      </c>
      <c r="G8" s="330">
        <f t="shared" si="4"/>
        <v>21</v>
      </c>
      <c r="H8" s="330">
        <f t="shared" si="4"/>
        <v>35</v>
      </c>
      <c r="I8" s="330">
        <f t="shared" si="4"/>
        <v>60</v>
      </c>
      <c r="J8" s="330">
        <f t="shared" si="4"/>
        <v>116</v>
      </c>
      <c r="K8" s="331">
        <f t="shared" si="2"/>
        <v>-17</v>
      </c>
      <c r="L8" s="331">
        <v>35111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132522</v>
      </c>
      <c r="C9" s="333">
        <v>130</v>
      </c>
      <c r="D9" s="334">
        <v>207</v>
      </c>
      <c r="E9" s="333">
        <v>177</v>
      </c>
      <c r="F9" s="327">
        <f aca="true" t="shared" si="5" ref="F9:F14">SUM(C9:E9)</f>
        <v>514</v>
      </c>
      <c r="G9" s="333">
        <v>90</v>
      </c>
      <c r="H9" s="334">
        <v>186</v>
      </c>
      <c r="I9" s="333">
        <v>153</v>
      </c>
      <c r="J9" s="327">
        <f aca="true" t="shared" si="6" ref="J9:J14">SUM(G9:I9)</f>
        <v>429</v>
      </c>
      <c r="K9" s="327">
        <f t="shared" si="2"/>
        <v>85</v>
      </c>
      <c r="L9" s="328">
        <v>132437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23321</v>
      </c>
      <c r="C10" s="333">
        <v>22</v>
      </c>
      <c r="D10" s="333">
        <v>40</v>
      </c>
      <c r="E10" s="333">
        <v>28</v>
      </c>
      <c r="F10" s="327">
        <f t="shared" si="5"/>
        <v>90</v>
      </c>
      <c r="G10" s="335">
        <v>15</v>
      </c>
      <c r="H10" s="335">
        <v>25</v>
      </c>
      <c r="I10" s="335">
        <v>28</v>
      </c>
      <c r="J10" s="327">
        <f t="shared" si="6"/>
        <v>68</v>
      </c>
      <c r="K10" s="327">
        <f t="shared" si="2"/>
        <v>22</v>
      </c>
      <c r="L10" s="328">
        <v>23299</v>
      </c>
      <c r="M10" s="329" t="s">
        <v>210</v>
      </c>
    </row>
    <row r="11" spans="1:13" ht="18" customHeight="1">
      <c r="A11" s="326" t="s">
        <v>247</v>
      </c>
      <c r="B11" s="327">
        <f t="shared" si="0"/>
        <v>32028</v>
      </c>
      <c r="C11" s="333">
        <v>25</v>
      </c>
      <c r="D11" s="333">
        <v>18</v>
      </c>
      <c r="E11" s="333">
        <v>46</v>
      </c>
      <c r="F11" s="327">
        <f t="shared" si="5"/>
        <v>89</v>
      </c>
      <c r="G11" s="335">
        <v>16</v>
      </c>
      <c r="H11" s="335">
        <v>21</v>
      </c>
      <c r="I11" s="335">
        <v>30</v>
      </c>
      <c r="J11" s="327">
        <f t="shared" si="6"/>
        <v>67</v>
      </c>
      <c r="K11" s="327">
        <f t="shared" si="2"/>
        <v>22</v>
      </c>
      <c r="L11" s="328">
        <v>32006</v>
      </c>
      <c r="M11" s="329" t="s">
        <v>247</v>
      </c>
    </row>
    <row r="12" spans="1:13" ht="18" customHeight="1">
      <c r="A12" s="326" t="s">
        <v>211</v>
      </c>
      <c r="B12" s="327">
        <f t="shared" si="0"/>
        <v>28626</v>
      </c>
      <c r="C12" s="333">
        <v>22</v>
      </c>
      <c r="D12" s="333">
        <v>18</v>
      </c>
      <c r="E12" s="333">
        <v>42</v>
      </c>
      <c r="F12" s="327">
        <f t="shared" si="5"/>
        <v>82</v>
      </c>
      <c r="G12" s="335">
        <v>9</v>
      </c>
      <c r="H12" s="335">
        <v>25</v>
      </c>
      <c r="I12" s="335">
        <v>47</v>
      </c>
      <c r="J12" s="327">
        <f t="shared" si="6"/>
        <v>81</v>
      </c>
      <c r="K12" s="327">
        <f t="shared" si="2"/>
        <v>1</v>
      </c>
      <c r="L12" s="328">
        <v>28625</v>
      </c>
      <c r="M12" s="329" t="s">
        <v>211</v>
      </c>
    </row>
    <row r="13" spans="1:14" ht="18" customHeight="1">
      <c r="A13" s="326" t="s">
        <v>212</v>
      </c>
      <c r="B13" s="327">
        <f t="shared" si="0"/>
        <v>11948</v>
      </c>
      <c r="C13" s="333">
        <v>7</v>
      </c>
      <c r="D13" s="333">
        <v>6</v>
      </c>
      <c r="E13" s="333">
        <v>12</v>
      </c>
      <c r="F13" s="327">
        <f t="shared" si="5"/>
        <v>25</v>
      </c>
      <c r="G13" s="335">
        <v>10</v>
      </c>
      <c r="H13" s="335">
        <v>1</v>
      </c>
      <c r="I13" s="335">
        <v>22</v>
      </c>
      <c r="J13" s="327">
        <f t="shared" si="6"/>
        <v>33</v>
      </c>
      <c r="K13" s="327">
        <f t="shared" si="2"/>
        <v>-8</v>
      </c>
      <c r="L13" s="328">
        <v>11956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17353</v>
      </c>
      <c r="C14" s="333">
        <v>11</v>
      </c>
      <c r="D14" s="333">
        <v>6</v>
      </c>
      <c r="E14" s="333">
        <v>40</v>
      </c>
      <c r="F14" s="327">
        <f t="shared" si="5"/>
        <v>57</v>
      </c>
      <c r="G14" s="335">
        <v>10</v>
      </c>
      <c r="H14" s="335">
        <v>11</v>
      </c>
      <c r="I14" s="335">
        <v>44</v>
      </c>
      <c r="J14" s="327">
        <f t="shared" si="6"/>
        <v>65</v>
      </c>
      <c r="K14" s="327">
        <f t="shared" si="2"/>
        <v>-8</v>
      </c>
      <c r="L14" s="328">
        <v>17361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12153</v>
      </c>
      <c r="C15" s="333">
        <v>5</v>
      </c>
      <c r="D15" s="333">
        <v>8</v>
      </c>
      <c r="E15" s="333">
        <v>19</v>
      </c>
      <c r="F15" s="327">
        <f aca="true" t="shared" si="8" ref="F15:F21">SUM(C15:E15)</f>
        <v>32</v>
      </c>
      <c r="G15" s="335">
        <v>0</v>
      </c>
      <c r="H15" s="335">
        <v>10</v>
      </c>
      <c r="I15" s="335">
        <v>13</v>
      </c>
      <c r="J15" s="327">
        <f aca="true" t="shared" si="9" ref="J15:J21">SUM(G15:I15)</f>
        <v>23</v>
      </c>
      <c r="K15" s="327">
        <f aca="true" t="shared" si="10" ref="K15:K21">F15-J15</f>
        <v>9</v>
      </c>
      <c r="L15" s="328">
        <v>12144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28781</v>
      </c>
      <c r="C16" s="333">
        <v>21</v>
      </c>
      <c r="D16" s="333">
        <v>23</v>
      </c>
      <c r="E16" s="333">
        <v>33</v>
      </c>
      <c r="F16" s="327">
        <f t="shared" si="8"/>
        <v>77</v>
      </c>
      <c r="G16" s="335">
        <v>22</v>
      </c>
      <c r="H16" s="335">
        <v>29</v>
      </c>
      <c r="I16" s="335">
        <v>36</v>
      </c>
      <c r="J16" s="327">
        <f t="shared" si="9"/>
        <v>87</v>
      </c>
      <c r="K16" s="327">
        <f t="shared" si="10"/>
        <v>-10</v>
      </c>
      <c r="L16" s="328">
        <v>28791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12165</v>
      </c>
      <c r="C17" s="333">
        <v>32</v>
      </c>
      <c r="D17" s="333">
        <v>5</v>
      </c>
      <c r="E17" s="333">
        <v>21</v>
      </c>
      <c r="F17" s="327">
        <f t="shared" si="8"/>
        <v>58</v>
      </c>
      <c r="G17" s="335">
        <v>17</v>
      </c>
      <c r="H17" s="335">
        <v>7</v>
      </c>
      <c r="I17" s="335">
        <v>16</v>
      </c>
      <c r="J17" s="327">
        <f t="shared" si="9"/>
        <v>40</v>
      </c>
      <c r="K17" s="327">
        <f t="shared" si="10"/>
        <v>18</v>
      </c>
      <c r="L17" s="328">
        <v>12147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28514</v>
      </c>
      <c r="C18" s="333">
        <v>30</v>
      </c>
      <c r="D18" s="333">
        <v>32</v>
      </c>
      <c r="E18" s="333">
        <v>23</v>
      </c>
      <c r="F18" s="327">
        <f t="shared" si="8"/>
        <v>85</v>
      </c>
      <c r="G18" s="335">
        <v>22</v>
      </c>
      <c r="H18" s="335">
        <v>21</v>
      </c>
      <c r="I18" s="335">
        <v>45</v>
      </c>
      <c r="J18" s="327">
        <f t="shared" si="9"/>
        <v>88</v>
      </c>
      <c r="K18" s="327">
        <f t="shared" si="10"/>
        <v>-3</v>
      </c>
      <c r="L18" s="328">
        <v>28517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13615</v>
      </c>
      <c r="C19" s="333">
        <v>5</v>
      </c>
      <c r="D19" s="333">
        <v>4</v>
      </c>
      <c r="E19" s="333">
        <v>33</v>
      </c>
      <c r="F19" s="327">
        <f t="shared" si="8"/>
        <v>42</v>
      </c>
      <c r="G19" s="335">
        <v>6</v>
      </c>
      <c r="H19" s="335">
        <v>6</v>
      </c>
      <c r="I19" s="335">
        <v>37</v>
      </c>
      <c r="J19" s="327">
        <f t="shared" si="9"/>
        <v>49</v>
      </c>
      <c r="K19" s="327">
        <f t="shared" si="10"/>
        <v>-7</v>
      </c>
      <c r="L19" s="328">
        <v>13622</v>
      </c>
      <c r="M19" s="329" t="s">
        <v>232</v>
      </c>
    </row>
    <row r="20" spans="1:13" ht="18" customHeight="1">
      <c r="A20" s="326" t="s">
        <v>245</v>
      </c>
      <c r="B20" s="327">
        <f>L20+K20</f>
        <v>9197</v>
      </c>
      <c r="C20" s="333">
        <v>7</v>
      </c>
      <c r="D20" s="333">
        <v>33</v>
      </c>
      <c r="E20" s="333">
        <v>10</v>
      </c>
      <c r="F20" s="327">
        <f>SUM(C20:E20)</f>
        <v>50</v>
      </c>
      <c r="G20" s="335">
        <v>6</v>
      </c>
      <c r="H20" s="335">
        <v>5</v>
      </c>
      <c r="I20" s="335">
        <v>6</v>
      </c>
      <c r="J20" s="327">
        <f>SUM(G20:I20)</f>
        <v>17</v>
      </c>
      <c r="K20" s="327">
        <f>F20-J20</f>
        <v>33</v>
      </c>
      <c r="L20" s="328">
        <v>9164</v>
      </c>
      <c r="M20" s="329" t="s">
        <v>245</v>
      </c>
    </row>
    <row r="21" spans="1:13" ht="18" customHeight="1">
      <c r="A21" s="319" t="s">
        <v>238</v>
      </c>
      <c r="B21" s="327">
        <f t="shared" si="7"/>
        <v>10318</v>
      </c>
      <c r="C21" s="333">
        <v>1</v>
      </c>
      <c r="D21" s="333">
        <v>7</v>
      </c>
      <c r="E21" s="333">
        <v>14</v>
      </c>
      <c r="F21" s="327">
        <f t="shared" si="8"/>
        <v>22</v>
      </c>
      <c r="G21" s="335">
        <v>8</v>
      </c>
      <c r="H21" s="335">
        <v>12</v>
      </c>
      <c r="I21" s="335">
        <v>12</v>
      </c>
      <c r="J21" s="327">
        <f t="shared" si="9"/>
        <v>32</v>
      </c>
      <c r="K21" s="327">
        <f t="shared" si="10"/>
        <v>-10</v>
      </c>
      <c r="L21" s="331">
        <v>10328</v>
      </c>
      <c r="M21" s="332" t="s">
        <v>238</v>
      </c>
    </row>
    <row r="22" spans="1:13" ht="18" customHeight="1">
      <c r="A22" s="338" t="s">
        <v>129</v>
      </c>
      <c r="B22" s="393">
        <f t="shared" si="0"/>
        <v>2554</v>
      </c>
      <c r="C22" s="401">
        <f aca="true" t="shared" si="11" ref="C22:J22">C23</f>
        <v>2</v>
      </c>
      <c r="D22" s="401">
        <f t="shared" si="11"/>
        <v>3</v>
      </c>
      <c r="E22" s="401">
        <f t="shared" si="11"/>
        <v>6</v>
      </c>
      <c r="F22" s="394">
        <f t="shared" si="11"/>
        <v>11</v>
      </c>
      <c r="G22" s="401">
        <f t="shared" si="11"/>
        <v>1</v>
      </c>
      <c r="H22" s="401">
        <f t="shared" si="11"/>
        <v>4</v>
      </c>
      <c r="I22" s="401">
        <f t="shared" si="11"/>
        <v>6</v>
      </c>
      <c r="J22" s="393">
        <f t="shared" si="11"/>
        <v>11</v>
      </c>
      <c r="K22" s="361">
        <f t="shared" si="2"/>
        <v>0</v>
      </c>
      <c r="L22" s="341">
        <v>2554</v>
      </c>
      <c r="M22" s="342" t="s">
        <v>129</v>
      </c>
    </row>
    <row r="23" spans="1:13" ht="18" customHeight="1">
      <c r="A23" s="343" t="s">
        <v>215</v>
      </c>
      <c r="B23" s="344">
        <f t="shared" si="0"/>
        <v>2554</v>
      </c>
      <c r="C23" s="345">
        <v>2</v>
      </c>
      <c r="D23" s="345">
        <v>3</v>
      </c>
      <c r="E23" s="345">
        <v>6</v>
      </c>
      <c r="F23" s="346">
        <f>SUM(C23:E23)</f>
        <v>11</v>
      </c>
      <c r="G23" s="347">
        <v>1</v>
      </c>
      <c r="H23" s="347">
        <v>4</v>
      </c>
      <c r="I23" s="347">
        <v>6</v>
      </c>
      <c r="J23" s="344">
        <f>SUM(G23:I23)</f>
        <v>11</v>
      </c>
      <c r="K23" s="344">
        <f t="shared" si="2"/>
        <v>0</v>
      </c>
      <c r="L23" s="348">
        <v>2554</v>
      </c>
      <c r="M23" s="349" t="s">
        <v>215</v>
      </c>
    </row>
    <row r="24" spans="1:13" ht="18" customHeight="1">
      <c r="A24" s="338" t="s">
        <v>175</v>
      </c>
      <c r="B24" s="339">
        <f t="shared" si="0"/>
        <v>1070</v>
      </c>
      <c r="C24" s="340">
        <f aca="true" t="shared" si="12" ref="C24:J24">SUM(C25:C25)</f>
        <v>2</v>
      </c>
      <c r="D24" s="340">
        <f t="shared" si="12"/>
        <v>0</v>
      </c>
      <c r="E24" s="340">
        <f t="shared" si="12"/>
        <v>0</v>
      </c>
      <c r="F24" s="350">
        <f t="shared" si="12"/>
        <v>2</v>
      </c>
      <c r="G24" s="340">
        <f t="shared" si="12"/>
        <v>4</v>
      </c>
      <c r="H24" s="340">
        <f t="shared" si="12"/>
        <v>0</v>
      </c>
      <c r="I24" s="340">
        <f t="shared" si="12"/>
        <v>4</v>
      </c>
      <c r="J24" s="339">
        <f t="shared" si="12"/>
        <v>8</v>
      </c>
      <c r="K24" s="339">
        <f t="shared" si="2"/>
        <v>-6</v>
      </c>
      <c r="L24" s="341">
        <v>1076</v>
      </c>
      <c r="M24" s="342" t="s">
        <v>175</v>
      </c>
    </row>
    <row r="25" spans="1:13" ht="18" customHeight="1">
      <c r="A25" s="319" t="s">
        <v>176</v>
      </c>
      <c r="B25" s="330">
        <f t="shared" si="0"/>
        <v>1070</v>
      </c>
      <c r="C25" s="336">
        <v>2</v>
      </c>
      <c r="D25" s="336">
        <v>0</v>
      </c>
      <c r="E25" s="336">
        <v>0</v>
      </c>
      <c r="F25" s="330">
        <f>SUM(C25:E25)</f>
        <v>2</v>
      </c>
      <c r="G25" s="337">
        <v>4</v>
      </c>
      <c r="H25" s="337">
        <v>0</v>
      </c>
      <c r="I25" s="337">
        <v>4</v>
      </c>
      <c r="J25" s="330">
        <f>SUM(G25:I25)</f>
        <v>8</v>
      </c>
      <c r="K25" s="330">
        <f t="shared" si="2"/>
        <v>-6</v>
      </c>
      <c r="L25" s="331">
        <v>1076</v>
      </c>
      <c r="M25" s="332" t="s">
        <v>176</v>
      </c>
    </row>
    <row r="26" spans="1:13" ht="18" customHeight="1">
      <c r="A26" s="338" t="s">
        <v>154</v>
      </c>
      <c r="B26" s="339">
        <f t="shared" si="0"/>
        <v>10697</v>
      </c>
      <c r="C26" s="340">
        <f aca="true" t="shared" si="13" ref="C26:J26">SUM(C27:C29)</f>
        <v>4</v>
      </c>
      <c r="D26" s="340">
        <f t="shared" si="13"/>
        <v>22</v>
      </c>
      <c r="E26" s="340">
        <f t="shared" si="13"/>
        <v>12</v>
      </c>
      <c r="F26" s="340">
        <f t="shared" si="13"/>
        <v>38</v>
      </c>
      <c r="G26" s="340">
        <f t="shared" si="13"/>
        <v>1</v>
      </c>
      <c r="H26" s="340">
        <f t="shared" si="13"/>
        <v>25</v>
      </c>
      <c r="I26" s="340">
        <f t="shared" si="13"/>
        <v>15</v>
      </c>
      <c r="J26" s="339">
        <f t="shared" si="13"/>
        <v>41</v>
      </c>
      <c r="K26" s="339">
        <f t="shared" si="2"/>
        <v>-3</v>
      </c>
      <c r="L26" s="341">
        <v>10700</v>
      </c>
      <c r="M26" s="342" t="s">
        <v>154</v>
      </c>
    </row>
    <row r="27" spans="1:13" ht="18" customHeight="1">
      <c r="A27" s="326" t="s">
        <v>216</v>
      </c>
      <c r="B27" s="327">
        <f>L27+K27</f>
        <v>1397</v>
      </c>
      <c r="C27" s="333">
        <v>0</v>
      </c>
      <c r="D27" s="333">
        <v>6</v>
      </c>
      <c r="E27" s="333">
        <v>1</v>
      </c>
      <c r="F27" s="327">
        <f>SUM(C27:E27)</f>
        <v>7</v>
      </c>
      <c r="G27" s="335">
        <v>0</v>
      </c>
      <c r="H27" s="335">
        <v>5</v>
      </c>
      <c r="I27" s="335">
        <v>1</v>
      </c>
      <c r="J27" s="327">
        <f>SUM(G27:I27)</f>
        <v>6</v>
      </c>
      <c r="K27" s="327">
        <f>F27-J27</f>
        <v>1</v>
      </c>
      <c r="L27" s="328">
        <v>1396</v>
      </c>
      <c r="M27" s="329" t="s">
        <v>216</v>
      </c>
    </row>
    <row r="28" spans="1:13" ht="18" customHeight="1">
      <c r="A28" s="326" t="s">
        <v>254</v>
      </c>
      <c r="B28" s="327">
        <f t="shared" si="0"/>
        <v>6331</v>
      </c>
      <c r="C28" s="333">
        <v>4</v>
      </c>
      <c r="D28" s="333">
        <v>4</v>
      </c>
      <c r="E28" s="333">
        <v>7</v>
      </c>
      <c r="F28" s="327">
        <f>SUM(C28:E28)</f>
        <v>15</v>
      </c>
      <c r="G28" s="335">
        <v>0</v>
      </c>
      <c r="H28" s="335">
        <v>4</v>
      </c>
      <c r="I28" s="335">
        <v>8</v>
      </c>
      <c r="J28" s="327">
        <f>SUM(G28:I28)</f>
        <v>12</v>
      </c>
      <c r="K28" s="327">
        <f t="shared" si="2"/>
        <v>3</v>
      </c>
      <c r="L28" s="328">
        <v>6328</v>
      </c>
      <c r="M28" s="329" t="s">
        <v>254</v>
      </c>
    </row>
    <row r="29" spans="1:13" ht="18" customHeight="1">
      <c r="A29" s="326" t="s">
        <v>255</v>
      </c>
      <c r="B29" s="327">
        <f t="shared" si="0"/>
        <v>2969</v>
      </c>
      <c r="C29" s="333">
        <v>0</v>
      </c>
      <c r="D29" s="333">
        <v>12</v>
      </c>
      <c r="E29" s="333">
        <v>4</v>
      </c>
      <c r="F29" s="327">
        <f>SUM(C29:E29)</f>
        <v>16</v>
      </c>
      <c r="G29" s="335">
        <v>1</v>
      </c>
      <c r="H29" s="335">
        <v>16</v>
      </c>
      <c r="I29" s="335">
        <v>6</v>
      </c>
      <c r="J29" s="327">
        <f>SUM(G29:I29)</f>
        <v>23</v>
      </c>
      <c r="K29" s="327">
        <f t="shared" si="2"/>
        <v>-7</v>
      </c>
      <c r="L29" s="328">
        <v>2976</v>
      </c>
      <c r="M29" s="329" t="s">
        <v>255</v>
      </c>
    </row>
    <row r="30" spans="1:13" ht="18" customHeight="1">
      <c r="A30" s="414" t="s">
        <v>179</v>
      </c>
      <c r="B30" s="415">
        <f t="shared" si="0"/>
        <v>8495</v>
      </c>
      <c r="C30" s="394">
        <f aca="true" t="shared" si="14" ref="C30:J30">SUM(C31:C34)</f>
        <v>11</v>
      </c>
      <c r="D30" s="394">
        <f t="shared" si="14"/>
        <v>6</v>
      </c>
      <c r="E30" s="394">
        <f t="shared" si="14"/>
        <v>8</v>
      </c>
      <c r="F30" s="394">
        <f t="shared" si="14"/>
        <v>25</v>
      </c>
      <c r="G30" s="394">
        <f t="shared" si="14"/>
        <v>10</v>
      </c>
      <c r="H30" s="394">
        <f t="shared" si="14"/>
        <v>3</v>
      </c>
      <c r="I30" s="394">
        <f t="shared" si="14"/>
        <v>10</v>
      </c>
      <c r="J30" s="393">
        <f t="shared" si="14"/>
        <v>23</v>
      </c>
      <c r="K30" s="393">
        <f t="shared" si="2"/>
        <v>2</v>
      </c>
      <c r="L30" s="416">
        <v>8493</v>
      </c>
      <c r="M30" s="417" t="s">
        <v>179</v>
      </c>
    </row>
    <row r="31" spans="1:13" ht="18" customHeight="1">
      <c r="A31" s="351" t="s">
        <v>180</v>
      </c>
      <c r="B31" s="352">
        <f t="shared" si="0"/>
        <v>3867</v>
      </c>
      <c r="C31" s="333">
        <v>3</v>
      </c>
      <c r="D31" s="333">
        <v>1</v>
      </c>
      <c r="E31" s="333">
        <v>2</v>
      </c>
      <c r="F31" s="327">
        <f>SUM(C31:E31)</f>
        <v>6</v>
      </c>
      <c r="G31" s="333">
        <v>2</v>
      </c>
      <c r="H31" s="333">
        <v>2</v>
      </c>
      <c r="I31" s="333">
        <v>2</v>
      </c>
      <c r="J31" s="327">
        <f>SUM(G31:I31)</f>
        <v>6</v>
      </c>
      <c r="K31" s="327">
        <f t="shared" si="2"/>
        <v>0</v>
      </c>
      <c r="L31" s="353">
        <v>3867</v>
      </c>
      <c r="M31" s="354" t="s">
        <v>180</v>
      </c>
    </row>
    <row r="32" spans="1:13" ht="18" customHeight="1">
      <c r="A32" s="326" t="s">
        <v>181</v>
      </c>
      <c r="B32" s="327">
        <f>L32+K32</f>
        <v>2293</v>
      </c>
      <c r="C32" s="333">
        <v>1</v>
      </c>
      <c r="D32" s="333">
        <v>2</v>
      </c>
      <c r="E32" s="333">
        <v>0</v>
      </c>
      <c r="F32" s="327">
        <f>SUM(C32:E32)</f>
        <v>3</v>
      </c>
      <c r="G32" s="335">
        <v>5</v>
      </c>
      <c r="H32" s="335">
        <v>0</v>
      </c>
      <c r="I32" s="335">
        <v>0</v>
      </c>
      <c r="J32" s="327">
        <f>SUM(G32:I32)</f>
        <v>5</v>
      </c>
      <c r="K32" s="327">
        <f aca="true" t="shared" si="15" ref="K32:K39">F32-J32</f>
        <v>-2</v>
      </c>
      <c r="L32" s="328">
        <v>2295</v>
      </c>
      <c r="M32" s="329" t="s">
        <v>181</v>
      </c>
    </row>
    <row r="33" spans="1:13" ht="18" customHeight="1">
      <c r="A33" s="326" t="s">
        <v>217</v>
      </c>
      <c r="B33" s="327">
        <f>L33+K33</f>
        <v>1615</v>
      </c>
      <c r="C33" s="333">
        <v>5</v>
      </c>
      <c r="D33" s="333">
        <v>0</v>
      </c>
      <c r="E33" s="333">
        <v>2</v>
      </c>
      <c r="F33" s="327">
        <f>SUM(C33:E33)</f>
        <v>7</v>
      </c>
      <c r="G33" s="335">
        <v>0</v>
      </c>
      <c r="H33" s="335">
        <v>0</v>
      </c>
      <c r="I33" s="335">
        <v>7</v>
      </c>
      <c r="J33" s="327">
        <f>SUM(G33:I33)</f>
        <v>7</v>
      </c>
      <c r="K33" s="327">
        <f t="shared" si="15"/>
        <v>0</v>
      </c>
      <c r="L33" s="328">
        <v>1615</v>
      </c>
      <c r="M33" s="329" t="s">
        <v>217</v>
      </c>
    </row>
    <row r="34" spans="1:13" ht="18" customHeight="1">
      <c r="A34" s="332" t="s">
        <v>218</v>
      </c>
      <c r="B34" s="330">
        <f>L34+K34</f>
        <v>720</v>
      </c>
      <c r="C34" s="336">
        <v>2</v>
      </c>
      <c r="D34" s="336">
        <v>3</v>
      </c>
      <c r="E34" s="336">
        <v>4</v>
      </c>
      <c r="F34" s="330">
        <f>SUM(C34:E34)</f>
        <v>9</v>
      </c>
      <c r="G34" s="337">
        <v>3</v>
      </c>
      <c r="H34" s="337">
        <v>1</v>
      </c>
      <c r="I34" s="337">
        <v>1</v>
      </c>
      <c r="J34" s="330">
        <f>SUM(G34:I34)</f>
        <v>5</v>
      </c>
      <c r="K34" s="330">
        <f t="shared" si="15"/>
        <v>4</v>
      </c>
      <c r="L34" s="331">
        <v>716</v>
      </c>
      <c r="M34" s="332" t="s">
        <v>218</v>
      </c>
    </row>
    <row r="35" spans="1:13" ht="18" customHeight="1">
      <c r="A35" s="392" t="s">
        <v>164</v>
      </c>
      <c r="B35" s="393">
        <f>L35+K35</f>
        <v>6320</v>
      </c>
      <c r="C35" s="394">
        <f aca="true" t="shared" si="16" ref="C35:J35">SUM(C36:C36)</f>
        <v>5</v>
      </c>
      <c r="D35" s="394">
        <f t="shared" si="16"/>
        <v>2</v>
      </c>
      <c r="E35" s="394">
        <f t="shared" si="16"/>
        <v>7</v>
      </c>
      <c r="F35" s="394">
        <f t="shared" si="16"/>
        <v>14</v>
      </c>
      <c r="G35" s="394">
        <f t="shared" si="16"/>
        <v>4</v>
      </c>
      <c r="H35" s="394">
        <f t="shared" si="16"/>
        <v>2</v>
      </c>
      <c r="I35" s="394">
        <f t="shared" si="16"/>
        <v>13</v>
      </c>
      <c r="J35" s="393">
        <f t="shared" si="16"/>
        <v>19</v>
      </c>
      <c r="K35" s="393">
        <f t="shared" si="15"/>
        <v>-5</v>
      </c>
      <c r="L35" s="361">
        <v>6325</v>
      </c>
      <c r="M35" s="395" t="s">
        <v>164</v>
      </c>
    </row>
    <row r="36" spans="1:13" ht="18" customHeight="1">
      <c r="A36" s="359" t="s">
        <v>224</v>
      </c>
      <c r="B36" s="330">
        <f>K36+L36</f>
        <v>6320</v>
      </c>
      <c r="C36" s="383">
        <v>5</v>
      </c>
      <c r="D36" s="383">
        <v>2</v>
      </c>
      <c r="E36" s="383">
        <v>7</v>
      </c>
      <c r="F36" s="330">
        <f>SUM(C36:E36)</f>
        <v>14</v>
      </c>
      <c r="G36" s="383">
        <v>4</v>
      </c>
      <c r="H36" s="383">
        <v>2</v>
      </c>
      <c r="I36" s="383">
        <v>13</v>
      </c>
      <c r="J36" s="330">
        <f>SUM(G36:I36)</f>
        <v>19</v>
      </c>
      <c r="K36" s="330">
        <f t="shared" si="15"/>
        <v>-5</v>
      </c>
      <c r="L36" s="331">
        <v>6325</v>
      </c>
      <c r="M36" s="360" t="s">
        <v>224</v>
      </c>
    </row>
    <row r="37" spans="1:13" ht="18" customHeight="1">
      <c r="A37" s="355" t="s">
        <v>167</v>
      </c>
      <c r="B37" s="339">
        <f>L37+K37</f>
        <v>5958</v>
      </c>
      <c r="C37" s="340">
        <f aca="true" t="shared" si="17" ref="C37:I37">SUM(C38:C39)</f>
        <v>2</v>
      </c>
      <c r="D37" s="340">
        <f t="shared" si="17"/>
        <v>3</v>
      </c>
      <c r="E37" s="340">
        <f t="shared" si="17"/>
        <v>4</v>
      </c>
      <c r="F37" s="339">
        <f t="shared" si="17"/>
        <v>9</v>
      </c>
      <c r="G37" s="340">
        <f t="shared" si="17"/>
        <v>1</v>
      </c>
      <c r="H37" s="340">
        <f t="shared" si="17"/>
        <v>1</v>
      </c>
      <c r="I37" s="340">
        <f t="shared" si="17"/>
        <v>12</v>
      </c>
      <c r="J37" s="361">
        <f>SUM(G37:I37)</f>
        <v>14</v>
      </c>
      <c r="K37" s="339">
        <f t="shared" si="15"/>
        <v>-5</v>
      </c>
      <c r="L37" s="341">
        <v>5963</v>
      </c>
      <c r="M37" s="356" t="s">
        <v>167</v>
      </c>
    </row>
    <row r="38" spans="1:13" ht="18" customHeight="1">
      <c r="A38" s="357" t="s">
        <v>219</v>
      </c>
      <c r="B38" s="327">
        <f>L38+K38</f>
        <v>5097</v>
      </c>
      <c r="C38" s="333">
        <v>2</v>
      </c>
      <c r="D38" s="333">
        <v>3</v>
      </c>
      <c r="E38" s="333">
        <v>4</v>
      </c>
      <c r="F38" s="327">
        <f>SUM(C38:E38)</f>
        <v>9</v>
      </c>
      <c r="G38" s="333">
        <v>0</v>
      </c>
      <c r="H38" s="333">
        <v>1</v>
      </c>
      <c r="I38" s="333">
        <v>9</v>
      </c>
      <c r="J38" s="327">
        <f>SUM(G38:I38)</f>
        <v>10</v>
      </c>
      <c r="K38" s="327">
        <f t="shared" si="15"/>
        <v>-1</v>
      </c>
      <c r="L38" s="328">
        <v>5098</v>
      </c>
      <c r="M38" s="358" t="s">
        <v>219</v>
      </c>
    </row>
    <row r="39" spans="1:13" ht="18" customHeight="1">
      <c r="A39" s="359" t="s">
        <v>187</v>
      </c>
      <c r="B39" s="330">
        <f>L39+K39</f>
        <v>861</v>
      </c>
      <c r="C39" s="336">
        <v>0</v>
      </c>
      <c r="D39" s="336">
        <v>0</v>
      </c>
      <c r="E39" s="336">
        <v>0</v>
      </c>
      <c r="F39" s="330">
        <f>SUM(C39:E39)</f>
        <v>0</v>
      </c>
      <c r="G39" s="337">
        <v>1</v>
      </c>
      <c r="H39" s="337">
        <v>0</v>
      </c>
      <c r="I39" s="337">
        <v>3</v>
      </c>
      <c r="J39" s="330">
        <f>SUM(G39:I39)</f>
        <v>4</v>
      </c>
      <c r="K39" s="330">
        <f t="shared" si="15"/>
        <v>-4</v>
      </c>
      <c r="L39" s="331">
        <v>865</v>
      </c>
      <c r="M39" s="360" t="s">
        <v>187</v>
      </c>
    </row>
    <row r="40" ht="18" customHeight="1"/>
    <row r="41" spans="1:25" ht="18" customHeight="1">
      <c r="A41" s="418" t="s">
        <v>272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278</v>
      </c>
      <c r="D4" s="169" t="s">
        <v>279</v>
      </c>
      <c r="E4" s="169" t="s">
        <v>280</v>
      </c>
      <c r="F4" s="169" t="s">
        <v>281</v>
      </c>
      <c r="G4" s="169" t="s">
        <v>282</v>
      </c>
      <c r="H4" s="169" t="s">
        <v>283</v>
      </c>
      <c r="I4" s="169" t="s">
        <v>284</v>
      </c>
      <c r="J4" s="169" t="s">
        <v>285</v>
      </c>
      <c r="K4" s="169" t="s">
        <v>286</v>
      </c>
      <c r="L4" s="169" t="s">
        <v>287</v>
      </c>
      <c r="M4" s="169" t="s">
        <v>288</v>
      </c>
      <c r="N4" s="169" t="s">
        <v>289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300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331</v>
      </c>
      <c r="C10" s="187">
        <v>690</v>
      </c>
      <c r="D10" s="188">
        <v>650</v>
      </c>
      <c r="E10" s="189">
        <v>635</v>
      </c>
      <c r="F10" s="189">
        <v>625</v>
      </c>
      <c r="G10" s="189">
        <v>611</v>
      </c>
      <c r="H10" s="190">
        <v>580</v>
      </c>
      <c r="I10" s="190">
        <v>590</v>
      </c>
      <c r="J10" s="190">
        <v>681</v>
      </c>
      <c r="K10" s="190"/>
      <c r="L10" s="190"/>
      <c r="M10" s="190"/>
      <c r="N10" s="191"/>
      <c r="O10" s="192">
        <f>SUM(C10:N10)</f>
        <v>5062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300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7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332</v>
      </c>
      <c r="C19" s="187">
        <v>1081</v>
      </c>
      <c r="D19" s="188">
        <v>1159</v>
      </c>
      <c r="E19" s="189">
        <v>1146</v>
      </c>
      <c r="F19" s="189">
        <v>1303</v>
      </c>
      <c r="G19" s="189">
        <v>1102</v>
      </c>
      <c r="H19" s="188">
        <v>1245</v>
      </c>
      <c r="I19" s="188">
        <v>1158</v>
      </c>
      <c r="J19" s="188">
        <v>1226</v>
      </c>
      <c r="K19" s="391"/>
      <c r="L19" s="426"/>
      <c r="M19" s="391"/>
      <c r="N19" s="391"/>
      <c r="O19" s="192">
        <f>SUM(C19:N19)</f>
        <v>9420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301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302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303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304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277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332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-678</v>
      </c>
      <c r="G28" s="205">
        <f t="shared" si="6"/>
        <v>-491</v>
      </c>
      <c r="H28" s="205">
        <f t="shared" si="6"/>
        <v>-665</v>
      </c>
      <c r="I28" s="205">
        <f t="shared" si="6"/>
        <v>-568</v>
      </c>
      <c r="J28" s="205">
        <f t="shared" si="6"/>
        <v>-545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-4358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300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332</v>
      </c>
      <c r="C38" s="187">
        <v>1146</v>
      </c>
      <c r="D38" s="188">
        <v>824</v>
      </c>
      <c r="E38" s="188">
        <v>762</v>
      </c>
      <c r="F38" s="188">
        <v>759</v>
      </c>
      <c r="G38" s="188">
        <v>809</v>
      </c>
      <c r="H38" s="188">
        <v>2617</v>
      </c>
      <c r="I38" s="188">
        <v>2989</v>
      </c>
      <c r="J38" s="188">
        <v>1122</v>
      </c>
      <c r="K38" s="188"/>
      <c r="L38" s="188"/>
      <c r="M38" s="188"/>
      <c r="N38" s="210"/>
      <c r="O38" s="192">
        <f>SUM(C38:N38)</f>
        <v>11028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300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332</v>
      </c>
      <c r="C47" s="187">
        <v>1397</v>
      </c>
      <c r="D47" s="188">
        <v>1017</v>
      </c>
      <c r="E47" s="188">
        <v>861</v>
      </c>
      <c r="F47" s="188">
        <v>1067</v>
      </c>
      <c r="G47" s="188">
        <v>1112</v>
      </c>
      <c r="H47" s="188">
        <v>7032</v>
      </c>
      <c r="I47" s="188">
        <v>2896</v>
      </c>
      <c r="J47" s="188">
        <v>1344</v>
      </c>
      <c r="K47" s="188"/>
      <c r="L47" s="188"/>
      <c r="M47" s="188"/>
      <c r="N47" s="210"/>
      <c r="O47" s="192">
        <f>SUM(C47:N47)</f>
        <v>16726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300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332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-308</v>
      </c>
      <c r="G56" s="205">
        <f t="shared" si="7"/>
        <v>-303</v>
      </c>
      <c r="H56" s="205">
        <f t="shared" si="7"/>
        <v>-4415</v>
      </c>
      <c r="I56" s="205">
        <f t="shared" si="7"/>
        <v>93</v>
      </c>
      <c r="J56" s="205">
        <f t="shared" si="7"/>
        <v>-222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-5698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B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353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530" t="s">
        <v>116</v>
      </c>
      <c r="D6" s="531"/>
      <c r="E6" s="531"/>
      <c r="F6" s="531"/>
      <c r="G6" s="531"/>
      <c r="H6" s="531"/>
      <c r="I6" s="531"/>
      <c r="J6" s="532"/>
      <c r="K6" s="224">
        <v>3</v>
      </c>
      <c r="L6" s="225"/>
      <c r="M6" s="225"/>
      <c r="N6" s="225"/>
      <c r="O6" s="225"/>
      <c r="P6" s="226"/>
      <c r="Q6" s="224">
        <v>22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530" t="s">
        <v>117</v>
      </c>
      <c r="D7" s="531"/>
      <c r="E7" s="531"/>
      <c r="F7" s="531"/>
      <c r="G7" s="531"/>
      <c r="H7" s="531"/>
      <c r="I7" s="531"/>
      <c r="J7" s="532"/>
      <c r="K7" s="228">
        <v>1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530" t="s">
        <v>118</v>
      </c>
      <c r="D8" s="531"/>
      <c r="E8" s="531"/>
      <c r="F8" s="531"/>
      <c r="G8" s="531"/>
      <c r="H8" s="531"/>
      <c r="I8" s="531"/>
      <c r="J8" s="532"/>
      <c r="K8" s="231">
        <v>7</v>
      </c>
      <c r="L8" s="232"/>
      <c r="M8" s="232"/>
      <c r="N8" s="232"/>
      <c r="O8" s="232"/>
      <c r="P8" s="233"/>
      <c r="Q8" s="231">
        <v>18</v>
      </c>
      <c r="R8" s="232"/>
      <c r="S8" s="232"/>
      <c r="T8" s="232"/>
      <c r="U8" s="232"/>
      <c r="V8" s="232"/>
      <c r="W8" s="233"/>
      <c r="X8" s="232">
        <v>0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530" t="s">
        <v>120</v>
      </c>
      <c r="D13" s="531"/>
      <c r="E13" s="531"/>
      <c r="F13" s="532"/>
      <c r="G13" s="530" t="s">
        <v>121</v>
      </c>
      <c r="H13" s="531"/>
      <c r="I13" s="531"/>
      <c r="J13" s="531"/>
      <c r="K13" s="531"/>
      <c r="L13" s="531"/>
      <c r="M13" s="532"/>
      <c r="N13" s="530" t="s">
        <v>122</v>
      </c>
      <c r="O13" s="531"/>
      <c r="P13" s="531"/>
      <c r="Q13" s="531"/>
      <c r="R13" s="531"/>
      <c r="S13" s="531"/>
      <c r="T13" s="538"/>
      <c r="U13" s="533" t="s">
        <v>120</v>
      </c>
      <c r="V13" s="531"/>
      <c r="W13" s="531"/>
      <c r="X13" s="532"/>
      <c r="Y13" s="530" t="s">
        <v>121</v>
      </c>
      <c r="Z13" s="531"/>
      <c r="AA13" s="531"/>
      <c r="AB13" s="531"/>
      <c r="AC13" s="531"/>
      <c r="AD13" s="532"/>
      <c r="AE13" s="530" t="s">
        <v>123</v>
      </c>
      <c r="AF13" s="531"/>
      <c r="AG13" s="531"/>
      <c r="AH13" s="531"/>
      <c r="AI13" s="531"/>
      <c r="AJ13" s="532"/>
    </row>
    <row r="14" spans="3:36" ht="16.5" customHeight="1">
      <c r="C14" s="514">
        <v>1</v>
      </c>
      <c r="D14" s="515"/>
      <c r="E14" s="515"/>
      <c r="F14" s="516"/>
      <c r="G14" s="511" t="s">
        <v>354</v>
      </c>
      <c r="H14" s="512"/>
      <c r="I14" s="512"/>
      <c r="J14" s="512"/>
      <c r="K14" s="512"/>
      <c r="L14" s="512"/>
      <c r="M14" s="513"/>
      <c r="N14" s="511">
        <v>14</v>
      </c>
      <c r="O14" s="512"/>
      <c r="P14" s="512"/>
      <c r="Q14" s="512"/>
      <c r="R14" s="512"/>
      <c r="S14" s="512"/>
      <c r="T14" s="529"/>
      <c r="U14" s="526">
        <v>1</v>
      </c>
      <c r="V14" s="527"/>
      <c r="W14" s="527"/>
      <c r="X14" s="528"/>
      <c r="Y14" s="511" t="s">
        <v>325</v>
      </c>
      <c r="Z14" s="512"/>
      <c r="AA14" s="512"/>
      <c r="AB14" s="512"/>
      <c r="AC14" s="512"/>
      <c r="AD14" s="513"/>
      <c r="AE14" s="514">
        <v>-115</v>
      </c>
      <c r="AF14" s="515"/>
      <c r="AG14" s="515"/>
      <c r="AH14" s="515"/>
      <c r="AI14" s="515"/>
      <c r="AJ14" s="516"/>
    </row>
    <row r="15" spans="3:36" ht="16.5" customHeight="1">
      <c r="C15" s="494">
        <v>2</v>
      </c>
      <c r="D15" s="495"/>
      <c r="E15" s="495"/>
      <c r="F15" s="496"/>
      <c r="G15" s="497" t="s">
        <v>355</v>
      </c>
      <c r="H15" s="498"/>
      <c r="I15" s="498"/>
      <c r="J15" s="498"/>
      <c r="K15" s="498"/>
      <c r="L15" s="498"/>
      <c r="M15" s="509"/>
      <c r="N15" s="497">
        <v>4</v>
      </c>
      <c r="O15" s="498"/>
      <c r="P15" s="498"/>
      <c r="Q15" s="498"/>
      <c r="R15" s="498"/>
      <c r="S15" s="498"/>
      <c r="T15" s="499"/>
      <c r="U15" s="503">
        <v>2</v>
      </c>
      <c r="V15" s="504"/>
      <c r="W15" s="504"/>
      <c r="X15" s="505"/>
      <c r="Y15" s="497" t="s">
        <v>251</v>
      </c>
      <c r="Z15" s="498"/>
      <c r="AA15" s="498"/>
      <c r="AB15" s="498"/>
      <c r="AC15" s="498"/>
      <c r="AD15" s="509"/>
      <c r="AE15" s="494">
        <v>-79</v>
      </c>
      <c r="AF15" s="495"/>
      <c r="AG15" s="495"/>
      <c r="AH15" s="495"/>
      <c r="AI15" s="495"/>
      <c r="AJ15" s="496"/>
    </row>
    <row r="16" spans="3:36" ht="16.5" customHeight="1">
      <c r="C16" s="494">
        <v>3</v>
      </c>
      <c r="D16" s="495"/>
      <c r="E16" s="495"/>
      <c r="F16" s="496"/>
      <c r="G16" s="497" t="s">
        <v>320</v>
      </c>
      <c r="H16" s="498"/>
      <c r="I16" s="498"/>
      <c r="J16" s="498"/>
      <c r="K16" s="498"/>
      <c r="L16" s="498"/>
      <c r="M16" s="509"/>
      <c r="N16" s="497">
        <v>2</v>
      </c>
      <c r="O16" s="498"/>
      <c r="P16" s="498"/>
      <c r="Q16" s="498"/>
      <c r="R16" s="498"/>
      <c r="S16" s="498"/>
      <c r="T16" s="499"/>
      <c r="U16" s="503">
        <v>-3</v>
      </c>
      <c r="V16" s="504"/>
      <c r="W16" s="504"/>
      <c r="X16" s="505"/>
      <c r="Y16" s="497" t="s">
        <v>356</v>
      </c>
      <c r="Z16" s="498"/>
      <c r="AA16" s="498"/>
      <c r="AB16" s="498"/>
      <c r="AC16" s="498"/>
      <c r="AD16" s="509"/>
      <c r="AE16" s="494">
        <v>-73</v>
      </c>
      <c r="AF16" s="495"/>
      <c r="AG16" s="495"/>
      <c r="AH16" s="495"/>
      <c r="AI16" s="495"/>
      <c r="AJ16" s="496"/>
    </row>
    <row r="17" spans="3:36" ht="16.5" customHeight="1">
      <c r="C17" s="494"/>
      <c r="D17" s="495"/>
      <c r="E17" s="495"/>
      <c r="F17" s="496"/>
      <c r="G17" s="497"/>
      <c r="H17" s="498"/>
      <c r="I17" s="498"/>
      <c r="J17" s="498"/>
      <c r="K17" s="498"/>
      <c r="L17" s="498"/>
      <c r="M17" s="509"/>
      <c r="N17" s="497"/>
      <c r="O17" s="498"/>
      <c r="P17" s="498"/>
      <c r="Q17" s="498"/>
      <c r="R17" s="498"/>
      <c r="S17" s="498"/>
      <c r="T17" s="499"/>
      <c r="U17" s="503">
        <v>4</v>
      </c>
      <c r="V17" s="504"/>
      <c r="W17" s="504"/>
      <c r="X17" s="505"/>
      <c r="Y17" s="497" t="s">
        <v>269</v>
      </c>
      <c r="Z17" s="498"/>
      <c r="AA17" s="498"/>
      <c r="AB17" s="498"/>
      <c r="AC17" s="498"/>
      <c r="AD17" s="509"/>
      <c r="AE17" s="494">
        <v>-59</v>
      </c>
      <c r="AF17" s="495"/>
      <c r="AG17" s="495"/>
      <c r="AH17" s="495"/>
      <c r="AI17" s="495"/>
      <c r="AJ17" s="496"/>
    </row>
    <row r="18" spans="3:36" ht="16.5" customHeight="1">
      <c r="C18" s="494"/>
      <c r="D18" s="495"/>
      <c r="E18" s="495"/>
      <c r="F18" s="496"/>
      <c r="G18" s="497"/>
      <c r="H18" s="498"/>
      <c r="I18" s="498"/>
      <c r="J18" s="498"/>
      <c r="K18" s="498"/>
      <c r="L18" s="498"/>
      <c r="M18" s="509"/>
      <c r="N18" s="497"/>
      <c r="O18" s="498"/>
      <c r="P18" s="498"/>
      <c r="Q18" s="498"/>
      <c r="R18" s="498"/>
      <c r="S18" s="498"/>
      <c r="T18" s="499"/>
      <c r="U18" s="503">
        <v>-5</v>
      </c>
      <c r="V18" s="504"/>
      <c r="W18" s="504"/>
      <c r="X18" s="505"/>
      <c r="Y18" s="497" t="s">
        <v>329</v>
      </c>
      <c r="Z18" s="498"/>
      <c r="AA18" s="498"/>
      <c r="AB18" s="498"/>
      <c r="AC18" s="498"/>
      <c r="AD18" s="509"/>
      <c r="AE18" s="494">
        <v>-55</v>
      </c>
      <c r="AF18" s="495"/>
      <c r="AG18" s="495"/>
      <c r="AH18" s="495"/>
      <c r="AI18" s="495"/>
      <c r="AJ18" s="496"/>
    </row>
    <row r="19" spans="3:36" ht="16.5" customHeight="1">
      <c r="C19" s="494"/>
      <c r="D19" s="495"/>
      <c r="E19" s="495"/>
      <c r="F19" s="496"/>
      <c r="G19" s="497"/>
      <c r="H19" s="498"/>
      <c r="I19" s="498"/>
      <c r="J19" s="498"/>
      <c r="K19" s="498"/>
      <c r="L19" s="498"/>
      <c r="M19" s="509"/>
      <c r="N19" s="497"/>
      <c r="O19" s="498"/>
      <c r="P19" s="498"/>
      <c r="Q19" s="498"/>
      <c r="R19" s="498"/>
      <c r="S19" s="498"/>
      <c r="T19" s="499"/>
      <c r="U19" s="503"/>
      <c r="V19" s="504"/>
      <c r="W19" s="504"/>
      <c r="X19" s="505"/>
      <c r="Y19" s="497"/>
      <c r="Z19" s="498"/>
      <c r="AA19" s="498"/>
      <c r="AB19" s="498"/>
      <c r="AC19" s="498"/>
      <c r="AD19" s="509"/>
      <c r="AE19" s="494"/>
      <c r="AF19" s="495"/>
      <c r="AG19" s="495"/>
      <c r="AH19" s="495"/>
      <c r="AI19" s="495"/>
      <c r="AJ19" s="496"/>
    </row>
    <row r="20" spans="3:36" ht="16.5" customHeight="1">
      <c r="C20" s="494"/>
      <c r="D20" s="495"/>
      <c r="E20" s="495"/>
      <c r="F20" s="496"/>
      <c r="G20" s="497"/>
      <c r="H20" s="498"/>
      <c r="I20" s="498"/>
      <c r="J20" s="498"/>
      <c r="K20" s="498"/>
      <c r="L20" s="498"/>
      <c r="M20" s="509"/>
      <c r="N20" s="497"/>
      <c r="O20" s="498"/>
      <c r="P20" s="498"/>
      <c r="Q20" s="498"/>
      <c r="R20" s="498"/>
      <c r="S20" s="498"/>
      <c r="T20" s="499"/>
      <c r="U20" s="503"/>
      <c r="V20" s="504"/>
      <c r="W20" s="504"/>
      <c r="X20" s="505"/>
      <c r="Y20" s="497"/>
      <c r="Z20" s="498"/>
      <c r="AA20" s="498"/>
      <c r="AB20" s="498"/>
      <c r="AC20" s="498"/>
      <c r="AD20" s="509"/>
      <c r="AE20" s="494"/>
      <c r="AF20" s="495"/>
      <c r="AG20" s="495"/>
      <c r="AH20" s="495"/>
      <c r="AI20" s="495"/>
      <c r="AJ20" s="496"/>
    </row>
    <row r="21" spans="3:36" ht="16.5" customHeight="1">
      <c r="C21" s="506"/>
      <c r="D21" s="507"/>
      <c r="E21" s="507"/>
      <c r="F21" s="508"/>
      <c r="G21" s="500"/>
      <c r="H21" s="501"/>
      <c r="I21" s="501"/>
      <c r="J21" s="501"/>
      <c r="K21" s="501"/>
      <c r="L21" s="501"/>
      <c r="M21" s="510"/>
      <c r="N21" s="500"/>
      <c r="O21" s="501"/>
      <c r="P21" s="501"/>
      <c r="Q21" s="501"/>
      <c r="R21" s="501"/>
      <c r="S21" s="501"/>
      <c r="T21" s="502"/>
      <c r="U21" s="523"/>
      <c r="V21" s="524"/>
      <c r="W21" s="524"/>
      <c r="X21" s="525"/>
      <c r="Y21" s="500"/>
      <c r="Z21" s="501"/>
      <c r="AA21" s="501"/>
      <c r="AB21" s="501"/>
      <c r="AC21" s="501"/>
      <c r="AD21" s="510"/>
      <c r="AE21" s="506"/>
      <c r="AF21" s="507"/>
      <c r="AG21" s="507"/>
      <c r="AH21" s="507"/>
      <c r="AI21" s="507"/>
      <c r="AJ21" s="50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530" t="s">
        <v>120</v>
      </c>
      <c r="D25" s="531"/>
      <c r="E25" s="531"/>
      <c r="F25" s="532"/>
      <c r="G25" s="530" t="s">
        <v>121</v>
      </c>
      <c r="H25" s="531"/>
      <c r="I25" s="531"/>
      <c r="J25" s="531"/>
      <c r="K25" s="531"/>
      <c r="L25" s="531"/>
      <c r="M25" s="532"/>
      <c r="N25" s="530" t="s">
        <v>122</v>
      </c>
      <c r="O25" s="531"/>
      <c r="P25" s="531"/>
      <c r="Q25" s="531"/>
      <c r="R25" s="531"/>
      <c r="S25" s="531"/>
      <c r="T25" s="538"/>
      <c r="U25" s="533" t="s">
        <v>120</v>
      </c>
      <c r="V25" s="531"/>
      <c r="W25" s="531"/>
      <c r="X25" s="532"/>
      <c r="Y25" s="530" t="s">
        <v>121</v>
      </c>
      <c r="Z25" s="531"/>
      <c r="AA25" s="531"/>
      <c r="AB25" s="531"/>
      <c r="AC25" s="531"/>
      <c r="AD25" s="532"/>
      <c r="AE25" s="530" t="s">
        <v>123</v>
      </c>
      <c r="AF25" s="531"/>
      <c r="AG25" s="531"/>
      <c r="AH25" s="531"/>
      <c r="AI25" s="531"/>
      <c r="AJ25" s="532"/>
    </row>
    <row r="26" spans="3:36" ht="16.5" customHeight="1">
      <c r="C26" s="514">
        <v>1</v>
      </c>
      <c r="D26" s="515"/>
      <c r="E26" s="515"/>
      <c r="F26" s="516"/>
      <c r="G26" s="511" t="s">
        <v>320</v>
      </c>
      <c r="H26" s="512"/>
      <c r="I26" s="512"/>
      <c r="J26" s="512"/>
      <c r="K26" s="512"/>
      <c r="L26" s="512"/>
      <c r="M26" s="513"/>
      <c r="N26" s="511">
        <v>1</v>
      </c>
      <c r="O26" s="512"/>
      <c r="P26" s="512"/>
      <c r="Q26" s="512"/>
      <c r="R26" s="512"/>
      <c r="S26" s="512"/>
      <c r="T26" s="529"/>
      <c r="U26" s="526">
        <v>1</v>
      </c>
      <c r="V26" s="527"/>
      <c r="W26" s="527"/>
      <c r="X26" s="528"/>
      <c r="Y26" s="511" t="s">
        <v>356</v>
      </c>
      <c r="Z26" s="512"/>
      <c r="AA26" s="512"/>
      <c r="AB26" s="512"/>
      <c r="AC26" s="512"/>
      <c r="AD26" s="513"/>
      <c r="AE26" s="514">
        <v>-72</v>
      </c>
      <c r="AF26" s="515"/>
      <c r="AG26" s="515"/>
      <c r="AH26" s="515"/>
      <c r="AI26" s="515"/>
      <c r="AJ26" s="516"/>
    </row>
    <row r="27" spans="3:36" ht="16.5" customHeight="1">
      <c r="C27" s="494"/>
      <c r="D27" s="495"/>
      <c r="E27" s="495"/>
      <c r="F27" s="496"/>
      <c r="G27" s="497"/>
      <c r="H27" s="498"/>
      <c r="I27" s="498"/>
      <c r="J27" s="498"/>
      <c r="K27" s="498"/>
      <c r="L27" s="498"/>
      <c r="M27" s="509"/>
      <c r="N27" s="497"/>
      <c r="O27" s="498"/>
      <c r="P27" s="498"/>
      <c r="Q27" s="498"/>
      <c r="R27" s="498"/>
      <c r="S27" s="498"/>
      <c r="T27" s="499"/>
      <c r="U27" s="503">
        <v>-2</v>
      </c>
      <c r="V27" s="504"/>
      <c r="W27" s="504"/>
      <c r="X27" s="505"/>
      <c r="Y27" s="497" t="s">
        <v>325</v>
      </c>
      <c r="Z27" s="498"/>
      <c r="AA27" s="498"/>
      <c r="AB27" s="498"/>
      <c r="AC27" s="498"/>
      <c r="AD27" s="509"/>
      <c r="AE27" s="494">
        <v>-64</v>
      </c>
      <c r="AF27" s="495"/>
      <c r="AG27" s="495"/>
      <c r="AH27" s="495"/>
      <c r="AI27" s="495"/>
      <c r="AJ27" s="496"/>
    </row>
    <row r="28" spans="3:36" ht="16.5" customHeight="1">
      <c r="C28" s="494"/>
      <c r="D28" s="495"/>
      <c r="E28" s="495"/>
      <c r="F28" s="496"/>
      <c r="G28" s="497"/>
      <c r="H28" s="498"/>
      <c r="I28" s="498"/>
      <c r="J28" s="498"/>
      <c r="K28" s="498"/>
      <c r="L28" s="498"/>
      <c r="M28" s="509"/>
      <c r="N28" s="497"/>
      <c r="O28" s="498"/>
      <c r="P28" s="498"/>
      <c r="Q28" s="498"/>
      <c r="R28" s="498"/>
      <c r="S28" s="498"/>
      <c r="T28" s="499"/>
      <c r="U28" s="503">
        <v>3</v>
      </c>
      <c r="V28" s="504"/>
      <c r="W28" s="504"/>
      <c r="X28" s="505"/>
      <c r="Y28" s="497" t="s">
        <v>251</v>
      </c>
      <c r="Z28" s="498"/>
      <c r="AA28" s="498"/>
      <c r="AB28" s="498"/>
      <c r="AC28" s="498"/>
      <c r="AD28" s="509"/>
      <c r="AE28" s="494">
        <v>-62</v>
      </c>
      <c r="AF28" s="495"/>
      <c r="AG28" s="495"/>
      <c r="AH28" s="495"/>
      <c r="AI28" s="495"/>
      <c r="AJ28" s="496"/>
    </row>
    <row r="29" spans="3:36" ht="16.5" customHeight="1">
      <c r="C29" s="494"/>
      <c r="D29" s="495"/>
      <c r="E29" s="495"/>
      <c r="F29" s="496"/>
      <c r="G29" s="497"/>
      <c r="H29" s="498"/>
      <c r="I29" s="498"/>
      <c r="J29" s="498"/>
      <c r="K29" s="498"/>
      <c r="L29" s="498"/>
      <c r="M29" s="509"/>
      <c r="N29" s="497"/>
      <c r="O29" s="498"/>
      <c r="P29" s="498"/>
      <c r="Q29" s="498"/>
      <c r="R29" s="498"/>
      <c r="S29" s="498"/>
      <c r="T29" s="499"/>
      <c r="U29" s="503">
        <v>-4</v>
      </c>
      <c r="V29" s="504"/>
      <c r="W29" s="504"/>
      <c r="X29" s="505"/>
      <c r="Y29" s="497" t="s">
        <v>269</v>
      </c>
      <c r="Z29" s="498"/>
      <c r="AA29" s="498"/>
      <c r="AB29" s="498"/>
      <c r="AC29" s="498"/>
      <c r="AD29" s="509"/>
      <c r="AE29" s="494">
        <v>-47</v>
      </c>
      <c r="AF29" s="495"/>
      <c r="AG29" s="495"/>
      <c r="AH29" s="495"/>
      <c r="AI29" s="495"/>
      <c r="AJ29" s="496"/>
    </row>
    <row r="30" spans="3:36" ht="16.5" customHeight="1">
      <c r="C30" s="494"/>
      <c r="D30" s="495"/>
      <c r="E30" s="495"/>
      <c r="F30" s="496"/>
      <c r="G30" s="497"/>
      <c r="H30" s="498"/>
      <c r="I30" s="498"/>
      <c r="J30" s="498"/>
      <c r="K30" s="498"/>
      <c r="L30" s="498"/>
      <c r="M30" s="509"/>
      <c r="N30" s="497"/>
      <c r="O30" s="498"/>
      <c r="P30" s="498"/>
      <c r="Q30" s="498"/>
      <c r="R30" s="498"/>
      <c r="S30" s="498"/>
      <c r="T30" s="499"/>
      <c r="U30" s="503">
        <v>-5</v>
      </c>
      <c r="V30" s="504"/>
      <c r="W30" s="504"/>
      <c r="X30" s="505"/>
      <c r="Y30" s="497" t="s">
        <v>316</v>
      </c>
      <c r="Z30" s="498"/>
      <c r="AA30" s="498"/>
      <c r="AB30" s="498"/>
      <c r="AC30" s="498"/>
      <c r="AD30" s="509"/>
      <c r="AE30" s="494">
        <v>-38</v>
      </c>
      <c r="AF30" s="495"/>
      <c r="AG30" s="495"/>
      <c r="AH30" s="495"/>
      <c r="AI30" s="495"/>
      <c r="AJ30" s="496"/>
    </row>
    <row r="31" spans="3:36" ht="16.5" customHeight="1">
      <c r="C31" s="494"/>
      <c r="D31" s="495"/>
      <c r="E31" s="495"/>
      <c r="F31" s="496"/>
      <c r="G31" s="497"/>
      <c r="H31" s="498"/>
      <c r="I31" s="498"/>
      <c r="J31" s="498"/>
      <c r="K31" s="498"/>
      <c r="L31" s="498"/>
      <c r="M31" s="509"/>
      <c r="N31" s="497"/>
      <c r="O31" s="498"/>
      <c r="P31" s="498"/>
      <c r="Q31" s="498"/>
      <c r="R31" s="498"/>
      <c r="S31" s="498"/>
      <c r="T31" s="499"/>
      <c r="U31" s="503">
        <v>-5</v>
      </c>
      <c r="V31" s="504"/>
      <c r="W31" s="504"/>
      <c r="X31" s="505"/>
      <c r="Y31" s="497" t="s">
        <v>329</v>
      </c>
      <c r="Z31" s="498"/>
      <c r="AA31" s="498"/>
      <c r="AB31" s="498"/>
      <c r="AC31" s="498"/>
      <c r="AD31" s="509"/>
      <c r="AE31" s="494">
        <v>-38</v>
      </c>
      <c r="AF31" s="495"/>
      <c r="AG31" s="495"/>
      <c r="AH31" s="495"/>
      <c r="AI31" s="495"/>
      <c r="AJ31" s="496"/>
    </row>
    <row r="32" spans="3:36" ht="16.5" customHeight="1">
      <c r="C32" s="494"/>
      <c r="D32" s="495"/>
      <c r="E32" s="495"/>
      <c r="F32" s="496"/>
      <c r="G32" s="497"/>
      <c r="H32" s="498"/>
      <c r="I32" s="498"/>
      <c r="J32" s="498"/>
      <c r="K32" s="498"/>
      <c r="L32" s="498"/>
      <c r="M32" s="509"/>
      <c r="N32" s="497"/>
      <c r="O32" s="498"/>
      <c r="P32" s="498"/>
      <c r="Q32" s="498"/>
      <c r="R32" s="498"/>
      <c r="S32" s="498"/>
      <c r="T32" s="499"/>
      <c r="U32" s="503"/>
      <c r="V32" s="504"/>
      <c r="W32" s="504"/>
      <c r="X32" s="505"/>
      <c r="Y32" s="497"/>
      <c r="Z32" s="498"/>
      <c r="AA32" s="498"/>
      <c r="AB32" s="498"/>
      <c r="AC32" s="498"/>
      <c r="AD32" s="509"/>
      <c r="AE32" s="494"/>
      <c r="AF32" s="495"/>
      <c r="AG32" s="495"/>
      <c r="AH32" s="495"/>
      <c r="AI32" s="495"/>
      <c r="AJ32" s="496"/>
    </row>
    <row r="33" spans="3:36" ht="16.5" customHeight="1">
      <c r="C33" s="517"/>
      <c r="D33" s="518"/>
      <c r="E33" s="518"/>
      <c r="F33" s="519"/>
      <c r="G33" s="520"/>
      <c r="H33" s="521"/>
      <c r="I33" s="521"/>
      <c r="J33" s="521"/>
      <c r="K33" s="521"/>
      <c r="L33" s="521"/>
      <c r="M33" s="522"/>
      <c r="N33" s="520"/>
      <c r="O33" s="521"/>
      <c r="P33" s="521"/>
      <c r="Q33" s="521"/>
      <c r="R33" s="521"/>
      <c r="S33" s="521"/>
      <c r="T33" s="534"/>
      <c r="U33" s="535"/>
      <c r="V33" s="536"/>
      <c r="W33" s="536"/>
      <c r="X33" s="537"/>
      <c r="Y33" s="520"/>
      <c r="Z33" s="521"/>
      <c r="AA33" s="521"/>
      <c r="AB33" s="521"/>
      <c r="AC33" s="521"/>
      <c r="AD33" s="522"/>
      <c r="AE33" s="517"/>
      <c r="AF33" s="518"/>
      <c r="AG33" s="518"/>
      <c r="AH33" s="518"/>
      <c r="AI33" s="518"/>
      <c r="AJ33" s="519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530" t="s">
        <v>120</v>
      </c>
      <c r="D37" s="531"/>
      <c r="E37" s="531"/>
      <c r="F37" s="532"/>
      <c r="G37" s="530" t="s">
        <v>121</v>
      </c>
      <c r="H37" s="531"/>
      <c r="I37" s="531"/>
      <c r="J37" s="531"/>
      <c r="K37" s="531"/>
      <c r="L37" s="531"/>
      <c r="M37" s="532"/>
      <c r="N37" s="530" t="s">
        <v>122</v>
      </c>
      <c r="O37" s="531"/>
      <c r="P37" s="531"/>
      <c r="Q37" s="531"/>
      <c r="R37" s="531"/>
      <c r="S37" s="531"/>
      <c r="T37" s="538"/>
      <c r="U37" s="533" t="s">
        <v>120</v>
      </c>
      <c r="V37" s="531"/>
      <c r="W37" s="531"/>
      <c r="X37" s="532"/>
      <c r="Y37" s="530" t="s">
        <v>121</v>
      </c>
      <c r="Z37" s="531"/>
      <c r="AA37" s="531"/>
      <c r="AB37" s="531"/>
      <c r="AC37" s="531"/>
      <c r="AD37" s="532"/>
      <c r="AE37" s="530" t="s">
        <v>123</v>
      </c>
      <c r="AF37" s="531"/>
      <c r="AG37" s="531"/>
      <c r="AH37" s="531"/>
      <c r="AI37" s="531"/>
      <c r="AJ37" s="532"/>
    </row>
    <row r="38" spans="3:36" ht="16.5" customHeight="1">
      <c r="C38" s="514">
        <v>1</v>
      </c>
      <c r="D38" s="515"/>
      <c r="E38" s="515"/>
      <c r="F38" s="516"/>
      <c r="G38" s="511" t="s">
        <v>354</v>
      </c>
      <c r="H38" s="512"/>
      <c r="I38" s="512"/>
      <c r="J38" s="512"/>
      <c r="K38" s="512"/>
      <c r="L38" s="512"/>
      <c r="M38" s="513"/>
      <c r="N38" s="511">
        <v>22</v>
      </c>
      <c r="O38" s="512"/>
      <c r="P38" s="512"/>
      <c r="Q38" s="512"/>
      <c r="R38" s="512"/>
      <c r="S38" s="512"/>
      <c r="T38" s="529"/>
      <c r="U38" s="526">
        <v>1</v>
      </c>
      <c r="V38" s="527"/>
      <c r="W38" s="527"/>
      <c r="X38" s="528"/>
      <c r="Y38" s="511" t="s">
        <v>325</v>
      </c>
      <c r="Z38" s="512"/>
      <c r="AA38" s="512"/>
      <c r="AB38" s="512"/>
      <c r="AC38" s="512"/>
      <c r="AD38" s="513"/>
      <c r="AE38" s="514">
        <v>-51</v>
      </c>
      <c r="AF38" s="515"/>
      <c r="AG38" s="515"/>
      <c r="AH38" s="515"/>
      <c r="AI38" s="515"/>
      <c r="AJ38" s="516"/>
    </row>
    <row r="39" spans="3:36" ht="16.5" customHeight="1">
      <c r="C39" s="494">
        <v>2</v>
      </c>
      <c r="D39" s="495"/>
      <c r="E39" s="495"/>
      <c r="F39" s="496"/>
      <c r="G39" s="497" t="s">
        <v>316</v>
      </c>
      <c r="H39" s="498"/>
      <c r="I39" s="498"/>
      <c r="J39" s="498"/>
      <c r="K39" s="498"/>
      <c r="L39" s="498"/>
      <c r="M39" s="509"/>
      <c r="N39" s="497">
        <v>13</v>
      </c>
      <c r="O39" s="498"/>
      <c r="P39" s="498"/>
      <c r="Q39" s="498"/>
      <c r="R39" s="498"/>
      <c r="S39" s="498"/>
      <c r="T39" s="499"/>
      <c r="U39" s="503">
        <v>-2</v>
      </c>
      <c r="V39" s="504"/>
      <c r="W39" s="504"/>
      <c r="X39" s="505"/>
      <c r="Y39" s="497" t="s">
        <v>220</v>
      </c>
      <c r="Z39" s="498"/>
      <c r="AA39" s="498"/>
      <c r="AB39" s="498"/>
      <c r="AC39" s="498"/>
      <c r="AD39" s="509"/>
      <c r="AE39" s="494">
        <v>-27</v>
      </c>
      <c r="AF39" s="495"/>
      <c r="AG39" s="495"/>
      <c r="AH39" s="495"/>
      <c r="AI39" s="495"/>
      <c r="AJ39" s="496"/>
    </row>
    <row r="40" spans="3:36" ht="16.5" customHeight="1">
      <c r="C40" s="494">
        <v>3</v>
      </c>
      <c r="D40" s="495"/>
      <c r="E40" s="495"/>
      <c r="F40" s="496"/>
      <c r="G40" s="497" t="s">
        <v>355</v>
      </c>
      <c r="H40" s="498"/>
      <c r="I40" s="498"/>
      <c r="J40" s="498"/>
      <c r="K40" s="498"/>
      <c r="L40" s="498"/>
      <c r="M40" s="509"/>
      <c r="N40" s="497">
        <v>12</v>
      </c>
      <c r="O40" s="498"/>
      <c r="P40" s="498"/>
      <c r="Q40" s="498"/>
      <c r="R40" s="498"/>
      <c r="S40" s="498"/>
      <c r="T40" s="499"/>
      <c r="U40" s="503">
        <v>-3</v>
      </c>
      <c r="V40" s="504"/>
      <c r="W40" s="504"/>
      <c r="X40" s="505"/>
      <c r="Y40" s="497" t="s">
        <v>329</v>
      </c>
      <c r="Z40" s="498"/>
      <c r="AA40" s="498"/>
      <c r="AB40" s="498"/>
      <c r="AC40" s="498"/>
      <c r="AD40" s="509"/>
      <c r="AE40" s="494">
        <v>-17</v>
      </c>
      <c r="AF40" s="495"/>
      <c r="AG40" s="495"/>
      <c r="AH40" s="495"/>
      <c r="AI40" s="495"/>
      <c r="AJ40" s="496"/>
    </row>
    <row r="41" spans="3:36" ht="16.5" customHeight="1">
      <c r="C41" s="494">
        <v>4</v>
      </c>
      <c r="D41" s="495"/>
      <c r="E41" s="495"/>
      <c r="F41" s="496"/>
      <c r="G41" s="497" t="s">
        <v>357</v>
      </c>
      <c r="H41" s="498"/>
      <c r="I41" s="498"/>
      <c r="J41" s="498"/>
      <c r="K41" s="498"/>
      <c r="L41" s="498"/>
      <c r="M41" s="509"/>
      <c r="N41" s="497">
        <v>3</v>
      </c>
      <c r="O41" s="498"/>
      <c r="P41" s="498"/>
      <c r="Q41" s="498"/>
      <c r="R41" s="498"/>
      <c r="S41" s="498"/>
      <c r="T41" s="499"/>
      <c r="U41" s="503">
        <v>-3</v>
      </c>
      <c r="V41" s="504"/>
      <c r="W41" s="504"/>
      <c r="X41" s="505"/>
      <c r="Y41" s="497" t="s">
        <v>251</v>
      </c>
      <c r="Z41" s="498"/>
      <c r="AA41" s="498"/>
      <c r="AB41" s="498"/>
      <c r="AC41" s="498"/>
      <c r="AD41" s="509"/>
      <c r="AE41" s="494">
        <v>-17</v>
      </c>
      <c r="AF41" s="495"/>
      <c r="AG41" s="495"/>
      <c r="AH41" s="495"/>
      <c r="AI41" s="495"/>
      <c r="AJ41" s="496"/>
    </row>
    <row r="42" spans="3:36" ht="16.5" customHeight="1">
      <c r="C42" s="494">
        <v>5</v>
      </c>
      <c r="D42" s="495"/>
      <c r="E42" s="495"/>
      <c r="F42" s="496"/>
      <c r="G42" s="497" t="s">
        <v>328</v>
      </c>
      <c r="H42" s="498"/>
      <c r="I42" s="498"/>
      <c r="J42" s="498"/>
      <c r="K42" s="498"/>
      <c r="L42" s="498"/>
      <c r="M42" s="509"/>
      <c r="N42" s="497">
        <v>2</v>
      </c>
      <c r="O42" s="498"/>
      <c r="P42" s="498"/>
      <c r="Q42" s="498"/>
      <c r="R42" s="498"/>
      <c r="S42" s="498"/>
      <c r="T42" s="499"/>
      <c r="U42" s="503">
        <v>-3</v>
      </c>
      <c r="V42" s="504"/>
      <c r="W42" s="504"/>
      <c r="X42" s="505"/>
      <c r="Y42" s="497" t="s">
        <v>330</v>
      </c>
      <c r="Z42" s="498"/>
      <c r="AA42" s="498"/>
      <c r="AB42" s="498"/>
      <c r="AC42" s="498"/>
      <c r="AD42" s="509"/>
      <c r="AE42" s="494">
        <v>-17</v>
      </c>
      <c r="AF42" s="495"/>
      <c r="AG42" s="495"/>
      <c r="AH42" s="495"/>
      <c r="AI42" s="495"/>
      <c r="AJ42" s="496"/>
    </row>
    <row r="43" spans="3:36" ht="16.5" customHeight="1">
      <c r="C43" s="494"/>
      <c r="D43" s="495"/>
      <c r="E43" s="495"/>
      <c r="F43" s="496"/>
      <c r="G43" s="497"/>
      <c r="H43" s="498"/>
      <c r="I43" s="498"/>
      <c r="J43" s="498"/>
      <c r="K43" s="498"/>
      <c r="L43" s="498"/>
      <c r="M43" s="509"/>
      <c r="N43" s="497"/>
      <c r="O43" s="498"/>
      <c r="P43" s="498"/>
      <c r="Q43" s="498"/>
      <c r="R43" s="498"/>
      <c r="S43" s="498"/>
      <c r="T43" s="499"/>
      <c r="U43" s="503">
        <v>-3</v>
      </c>
      <c r="V43" s="504"/>
      <c r="W43" s="504"/>
      <c r="X43" s="505"/>
      <c r="Y43" s="497" t="s">
        <v>358</v>
      </c>
      <c r="Z43" s="498"/>
      <c r="AA43" s="498"/>
      <c r="AB43" s="498"/>
      <c r="AC43" s="498"/>
      <c r="AD43" s="509"/>
      <c r="AE43" s="494">
        <v>-17</v>
      </c>
      <c r="AF43" s="495"/>
      <c r="AG43" s="495"/>
      <c r="AH43" s="495"/>
      <c r="AI43" s="495"/>
      <c r="AJ43" s="496"/>
    </row>
    <row r="44" spans="3:36" ht="16.5" customHeight="1">
      <c r="C44" s="494"/>
      <c r="D44" s="495"/>
      <c r="E44" s="495"/>
      <c r="F44" s="496"/>
      <c r="G44" s="497"/>
      <c r="H44" s="498"/>
      <c r="I44" s="498"/>
      <c r="J44" s="498"/>
      <c r="K44" s="498"/>
      <c r="L44" s="498"/>
      <c r="M44" s="509"/>
      <c r="N44" s="497"/>
      <c r="O44" s="498"/>
      <c r="P44" s="498"/>
      <c r="Q44" s="498"/>
      <c r="R44" s="498"/>
      <c r="S44" s="498"/>
      <c r="T44" s="499"/>
      <c r="U44" s="503"/>
      <c r="V44" s="504"/>
      <c r="W44" s="504"/>
      <c r="X44" s="505"/>
      <c r="Y44" s="497"/>
      <c r="Z44" s="498"/>
      <c r="AA44" s="498"/>
      <c r="AB44" s="498"/>
      <c r="AC44" s="498"/>
      <c r="AD44" s="509"/>
      <c r="AE44" s="494"/>
      <c r="AF44" s="495"/>
      <c r="AG44" s="495"/>
      <c r="AH44" s="495"/>
      <c r="AI44" s="495"/>
      <c r="AJ44" s="496"/>
    </row>
    <row r="45" spans="3:36" ht="16.5" customHeight="1">
      <c r="C45" s="506"/>
      <c r="D45" s="507"/>
      <c r="E45" s="507"/>
      <c r="F45" s="508"/>
      <c r="G45" s="500"/>
      <c r="H45" s="501"/>
      <c r="I45" s="501"/>
      <c r="J45" s="501"/>
      <c r="K45" s="501"/>
      <c r="L45" s="501"/>
      <c r="M45" s="510"/>
      <c r="N45" s="500"/>
      <c r="O45" s="501"/>
      <c r="P45" s="501"/>
      <c r="Q45" s="501"/>
      <c r="R45" s="501"/>
      <c r="S45" s="501"/>
      <c r="T45" s="502"/>
      <c r="U45" s="523"/>
      <c r="V45" s="524"/>
      <c r="W45" s="524"/>
      <c r="X45" s="525"/>
      <c r="Y45" s="500"/>
      <c r="Z45" s="501"/>
      <c r="AA45" s="501"/>
      <c r="AB45" s="501"/>
      <c r="AC45" s="501"/>
      <c r="AD45" s="510"/>
      <c r="AE45" s="506"/>
      <c r="AF45" s="507"/>
      <c r="AG45" s="507"/>
      <c r="AH45" s="507"/>
      <c r="AI45" s="507"/>
      <c r="AJ45" s="50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AE25:AJ25"/>
    <mergeCell ref="Y31:AD31"/>
    <mergeCell ref="AE26:AJ26"/>
    <mergeCell ref="AE27:AJ27"/>
    <mergeCell ref="AE28:AJ28"/>
    <mergeCell ref="AE29:AJ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J45"/>
    <mergeCell ref="C45:F45"/>
    <mergeCell ref="G45:M45"/>
    <mergeCell ref="N45:T45"/>
    <mergeCell ref="U45:X45"/>
    <mergeCell ref="Y45:AD45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J41"/>
    <mergeCell ref="Y42:AD42"/>
    <mergeCell ref="AE42:AJ42"/>
    <mergeCell ref="Y43:AD43"/>
    <mergeCell ref="AE43:AJ43"/>
    <mergeCell ref="Y41:AD41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296</v>
      </c>
      <c r="C2" s="146" t="s">
        <v>333</v>
      </c>
      <c r="D2" s="79" t="s">
        <v>294</v>
      </c>
      <c r="E2" s="79" t="s">
        <v>295</v>
      </c>
      <c r="F2" s="79" t="s">
        <v>290</v>
      </c>
      <c r="G2" s="79" t="s">
        <v>291</v>
      </c>
      <c r="H2" s="79" t="s">
        <v>292</v>
      </c>
      <c r="I2" s="79" t="s">
        <v>293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 aca="true" t="shared" si="2" ref="E5:E11"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 t="shared" si="2"/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9" ht="13.5">
      <c r="A7" s="80" t="s">
        <v>29</v>
      </c>
      <c r="B7" s="79">
        <f aca="true" t="shared" si="3" ref="B7:B14">F7/1000</f>
        <v>1142.829</v>
      </c>
      <c r="C7" s="79">
        <f t="shared" si="0"/>
        <v>1131.096</v>
      </c>
      <c r="D7" s="79">
        <f aca="true" t="shared" si="4" ref="D7:D14">H7/1000</f>
        <v>393.593</v>
      </c>
      <c r="E7" s="79">
        <f t="shared" si="2"/>
        <v>395.016</v>
      </c>
      <c r="F7" s="79">
        <v>1142829</v>
      </c>
      <c r="G7" s="79">
        <v>1131096</v>
      </c>
      <c r="H7" s="79">
        <v>393593</v>
      </c>
      <c r="I7" s="79">
        <v>395016</v>
      </c>
    </row>
    <row r="8" spans="1:9" ht="13.5">
      <c r="A8" s="80" t="s">
        <v>30</v>
      </c>
      <c r="B8" s="79">
        <f t="shared" si="3"/>
        <v>1142.829</v>
      </c>
      <c r="C8" s="79">
        <f>G8/1000</f>
        <v>1130.302</v>
      </c>
      <c r="D8" s="79">
        <f>H8/1000</f>
        <v>393.593</v>
      </c>
      <c r="E8" s="79">
        <f t="shared" si="2"/>
        <v>394.889</v>
      </c>
      <c r="F8" s="79">
        <v>1142829</v>
      </c>
      <c r="G8" s="79">
        <v>1130302</v>
      </c>
      <c r="H8" s="79">
        <v>393593</v>
      </c>
      <c r="I8" s="79">
        <v>394889</v>
      </c>
    </row>
    <row r="9" spans="1:9" ht="13.5">
      <c r="A9" s="80" t="s">
        <v>31</v>
      </c>
      <c r="B9" s="79">
        <f t="shared" si="3"/>
        <v>1137.363</v>
      </c>
      <c r="C9" s="79">
        <f t="shared" si="0"/>
        <v>1125.222</v>
      </c>
      <c r="D9" s="79">
        <f t="shared" si="4"/>
        <v>392.709</v>
      </c>
      <c r="E9" s="79">
        <f t="shared" si="2"/>
        <v>393.905</v>
      </c>
      <c r="F9" s="79">
        <v>1137363</v>
      </c>
      <c r="G9" s="79">
        <v>1125222</v>
      </c>
      <c r="H9" s="79">
        <v>392709</v>
      </c>
      <c r="I9" s="79">
        <v>393905</v>
      </c>
    </row>
    <row r="10" spans="1:9" ht="13.5">
      <c r="A10" s="80" t="s">
        <v>32</v>
      </c>
      <c r="B10" s="79">
        <f t="shared" si="3"/>
        <v>1137.04</v>
      </c>
      <c r="C10" s="79">
        <f t="shared" si="0"/>
        <v>1124.747</v>
      </c>
      <c r="D10" s="79">
        <f t="shared" si="4"/>
        <v>394.247</v>
      </c>
      <c r="E10" s="79">
        <f t="shared" si="2"/>
        <v>395.508</v>
      </c>
      <c r="F10" s="79">
        <v>1137040</v>
      </c>
      <c r="G10" s="79">
        <v>1124747</v>
      </c>
      <c r="H10" s="79">
        <v>394247</v>
      </c>
      <c r="I10" s="79">
        <v>395508</v>
      </c>
    </row>
    <row r="11" spans="1:9" ht="13.5">
      <c r="A11" s="80" t="s">
        <v>33</v>
      </c>
      <c r="B11" s="79">
        <f t="shared" si="3"/>
        <v>1136.434</v>
      </c>
      <c r="C11" s="79">
        <f t="shared" si="0"/>
        <v>1123.98</v>
      </c>
      <c r="D11" s="79">
        <f t="shared" si="4"/>
        <v>394.568</v>
      </c>
      <c r="E11" s="79">
        <f t="shared" si="2"/>
        <v>395.635</v>
      </c>
      <c r="F11" s="79">
        <v>1136434</v>
      </c>
      <c r="G11" s="79">
        <v>1123980</v>
      </c>
      <c r="H11" s="79">
        <v>394568</v>
      </c>
      <c r="I11" s="79">
        <v>395635</v>
      </c>
    </row>
    <row r="12" spans="1:8" ht="13.5">
      <c r="A12" s="80" t="s">
        <v>34</v>
      </c>
      <c r="B12" s="79">
        <f t="shared" si="3"/>
        <v>1135.654</v>
      </c>
      <c r="C12" s="79">
        <f t="shared" si="0"/>
        <v>0</v>
      </c>
      <c r="D12" s="79">
        <f t="shared" si="4"/>
        <v>394.694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3"/>
        <v>1135.186</v>
      </c>
      <c r="C13" s="79">
        <f t="shared" si="0"/>
        <v>0</v>
      </c>
      <c r="D13" s="79">
        <f t="shared" si="4"/>
        <v>394.806</v>
      </c>
      <c r="E13" s="79">
        <f>I13/1000</f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3"/>
        <v>1134.828</v>
      </c>
      <c r="C14" s="79">
        <f t="shared" si="0"/>
        <v>0</v>
      </c>
      <c r="D14" s="79">
        <f t="shared" si="4"/>
        <v>394.957</v>
      </c>
      <c r="E14" s="79">
        <f>I14/1000</f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33</v>
      </c>
      <c r="B3" s="79">
        <v>-527</v>
      </c>
      <c r="C3" s="79">
        <v>-253</v>
      </c>
      <c r="D3" s="79">
        <v>-780</v>
      </c>
    </row>
    <row r="4" spans="1:4" ht="13.5">
      <c r="A4" s="145" t="s">
        <v>34</v>
      </c>
      <c r="B4" s="79">
        <v>-360</v>
      </c>
      <c r="C4" s="79">
        <v>-108</v>
      </c>
      <c r="D4" s="79">
        <v>-468</v>
      </c>
    </row>
    <row r="5" spans="1:4" ht="13.5">
      <c r="A5" s="145" t="s">
        <v>35</v>
      </c>
      <c r="B5" s="79">
        <v>-341</v>
      </c>
      <c r="C5" s="79">
        <v>-17</v>
      </c>
      <c r="D5" s="79">
        <v>-358</v>
      </c>
    </row>
    <row r="6" spans="1:4" ht="13.5">
      <c r="A6" s="78" t="s">
        <v>36</v>
      </c>
      <c r="B6" s="79">
        <v>-416</v>
      </c>
      <c r="C6" s="79">
        <v>-376</v>
      </c>
      <c r="D6" s="79">
        <v>-792</v>
      </c>
    </row>
    <row r="7" spans="1:4" ht="13.5">
      <c r="A7" s="78" t="s">
        <v>311</v>
      </c>
      <c r="B7" s="79">
        <v>-391</v>
      </c>
      <c r="C7" s="79">
        <v>-251</v>
      </c>
      <c r="D7" s="79">
        <v>-642</v>
      </c>
    </row>
    <row r="8" spans="1:4" ht="13.5">
      <c r="A8" s="78" t="s">
        <v>314</v>
      </c>
      <c r="B8" s="79">
        <v>-509</v>
      </c>
      <c r="C8" s="79">
        <v>-193</v>
      </c>
      <c r="D8" s="79">
        <v>-702</v>
      </c>
    </row>
    <row r="9" spans="1:4" ht="13.5">
      <c r="A9" s="78" t="s">
        <v>318</v>
      </c>
      <c r="B9" s="79">
        <v>-511</v>
      </c>
      <c r="C9" s="79">
        <v>-99</v>
      </c>
      <c r="D9" s="79">
        <v>-610</v>
      </c>
    </row>
    <row r="10" spans="1:4" ht="13.5">
      <c r="A10" s="78" t="s">
        <v>28</v>
      </c>
      <c r="B10" s="79">
        <v>-678</v>
      </c>
      <c r="C10" s="79">
        <v>-308</v>
      </c>
      <c r="D10" s="79">
        <v>-986</v>
      </c>
    </row>
    <row r="11" spans="1:4" ht="13.5">
      <c r="A11" s="78" t="s">
        <v>29</v>
      </c>
      <c r="B11" s="79">
        <v>-491</v>
      </c>
      <c r="C11" s="79">
        <v>-303</v>
      </c>
      <c r="D11" s="79">
        <v>-794</v>
      </c>
    </row>
    <row r="12" spans="1:4" ht="13.5">
      <c r="A12" s="78" t="s">
        <v>30</v>
      </c>
      <c r="B12" s="79">
        <v>-665</v>
      </c>
      <c r="C12" s="79">
        <v>-4415</v>
      </c>
      <c r="D12" s="79">
        <v>-5080</v>
      </c>
    </row>
    <row r="13" spans="1:4" ht="13.5">
      <c r="A13" s="78" t="s">
        <v>31</v>
      </c>
      <c r="B13" s="79">
        <v>-568</v>
      </c>
      <c r="C13" s="79">
        <v>93</v>
      </c>
      <c r="D13" s="79">
        <v>-475</v>
      </c>
    </row>
    <row r="14" spans="1:4" ht="13.5">
      <c r="A14" s="78" t="s">
        <v>337</v>
      </c>
      <c r="B14" s="79">
        <v>-545</v>
      </c>
      <c r="C14" s="79">
        <v>-222</v>
      </c>
      <c r="D14" s="79">
        <v>-767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2007-06-15T06:53:53Z</cp:lastPrinted>
  <dcterms:created xsi:type="dcterms:W3CDTF">1999-11-22T06:59:10Z</dcterms:created>
  <dcterms:modified xsi:type="dcterms:W3CDTF">2011-02-08T07:04:26Z</dcterms:modified>
  <cp:category/>
  <cp:version/>
  <cp:contentType/>
  <cp:contentStatus/>
</cp:coreProperties>
</file>