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855" tabRatio="620" activeTab="0"/>
  </bookViews>
  <sheets>
    <sheet name="表紙" sheetId="1" r:id="rId1"/>
    <sheet name="表1-1" sheetId="2" r:id="rId2"/>
    <sheet name="表1-2" sheetId="3" r:id="rId3"/>
    <sheet name="表1-3" sheetId="4" r:id="rId4"/>
    <sheet name="表1-4" sheetId="5" r:id="rId5"/>
    <sheet name="表2-1" sheetId="6" r:id="rId6"/>
    <sheet name="表2-2" sheetId="7" r:id="rId7"/>
    <sheet name="表3-1" sheetId="8" r:id="rId8"/>
    <sheet name="表3-2" sheetId="9" r:id="rId9"/>
    <sheet name="表3-3" sheetId="10" r:id="rId10"/>
    <sheet name="表3-4" sheetId="11" r:id="rId11"/>
    <sheet name="表3-5" sheetId="12" r:id="rId12"/>
    <sheet name="表4-1" sheetId="13" r:id="rId13"/>
    <sheet name="人口推移ｸﾞﾗﾌ" sheetId="14" state="hidden" r:id="rId14"/>
    <sheet name="動態推移ｸﾞﾗﾌ" sheetId="15" state="hidden" r:id="rId15"/>
  </sheets>
  <definedNames>
    <definedName name="_xlnm.Print_Area" localSheetId="1">'表1-1'!$A$1:$J$44</definedName>
    <definedName name="_xlnm.Print_Area" localSheetId="2">'表1-2'!$A$1:$J$42</definedName>
    <definedName name="_xlnm.Print_Area" localSheetId="6">'表2-2'!$A$1:$H$49</definedName>
    <definedName name="_xlnm.Print_Area" localSheetId="7">'表3-1'!$A$1:$J$43</definedName>
    <definedName name="_xlnm.Print_Area" localSheetId="8">'表3-2'!$A$1:$J$43</definedName>
    <definedName name="Print_Area_MI" localSheetId="3">#REF!</definedName>
    <definedName name="Print_Area_MI" localSheetId="4">#REF!</definedName>
    <definedName name="Print_Area_MI" localSheetId="5">#REF!</definedName>
    <definedName name="Print_Area_MI" localSheetId="6">#REF!</definedName>
    <definedName name="Print_Area_MI" localSheetId="12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<sst xmlns="http://schemas.openxmlformats.org/spreadsheetml/2006/main" count="806" uniqueCount="343">
  <si>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</si>
  <si>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</si>
  <si>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</si>
  <si>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</si>
  <si>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</si>
  <si>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</si>
  <si>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</si>
  <si>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</si>
  <si>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</si>
  <si>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人口</t>
  </si>
  <si>
    <t>10月</t>
  </si>
  <si>
    <t>11月</t>
  </si>
  <si>
    <t>12月</t>
  </si>
  <si>
    <t>自然増減</t>
  </si>
  <si>
    <t>社会増減</t>
  </si>
  <si>
    <t>人口増減</t>
  </si>
  <si>
    <t>男</t>
  </si>
  <si>
    <t>女</t>
  </si>
  <si>
    <t>４月</t>
  </si>
  <si>
    <t xml:space="preserve">県計 </t>
  </si>
  <si>
    <t xml:space="preserve">市部計 </t>
  </si>
  <si>
    <t xml:space="preserve">郡部計 </t>
  </si>
  <si>
    <t xml:space="preserve">能代市 </t>
  </si>
  <si>
    <t xml:space="preserve">大館市 </t>
  </si>
  <si>
    <t xml:space="preserve">男鹿市 </t>
  </si>
  <si>
    <t xml:space="preserve">湯沢市 </t>
  </si>
  <si>
    <t xml:space="preserve">鹿角市 </t>
  </si>
  <si>
    <t xml:space="preserve">鹿角郡 </t>
  </si>
  <si>
    <t xml:space="preserve">小坂町 </t>
  </si>
  <si>
    <t xml:space="preserve">北秋田郡 </t>
  </si>
  <si>
    <t xml:space="preserve">上小阿仁村 </t>
  </si>
  <si>
    <t xml:space="preserve">山本郡 </t>
  </si>
  <si>
    <t xml:space="preserve">藤里町 </t>
  </si>
  <si>
    <t xml:space="preserve">南秋田郡 </t>
  </si>
  <si>
    <t xml:space="preserve">五城目町 </t>
  </si>
  <si>
    <t xml:space="preserve">八郎潟町 </t>
  </si>
  <si>
    <t xml:space="preserve">井川町 </t>
  </si>
  <si>
    <t xml:space="preserve">大潟村 </t>
  </si>
  <si>
    <t xml:space="preserve">仙北郡 </t>
  </si>
  <si>
    <t xml:space="preserve">雄勝郡 </t>
  </si>
  <si>
    <t xml:space="preserve">羽後町 </t>
  </si>
  <si>
    <t xml:space="preserve">美郷町 </t>
  </si>
  <si>
    <t xml:space="preserve">秋田市 </t>
  </si>
  <si>
    <t xml:space="preserve">由利本荘市 </t>
  </si>
  <si>
    <t>にかほ市</t>
  </si>
  <si>
    <t xml:space="preserve">横手市 </t>
  </si>
  <si>
    <t xml:space="preserve">三種町 </t>
  </si>
  <si>
    <t xml:space="preserve">八峰町 </t>
  </si>
  <si>
    <t>H19(世帯)</t>
  </si>
  <si>
    <t>H19人口(H18.10～H19.9)</t>
  </si>
  <si>
    <t>H19</t>
  </si>
  <si>
    <t>H20</t>
  </si>
  <si>
    <t>H19(世帯)</t>
  </si>
  <si>
    <t>H20(世帯)</t>
  </si>
  <si>
    <t>10月</t>
  </si>
  <si>
    <t>11月</t>
  </si>
  <si>
    <t>12月</t>
  </si>
  <si>
    <t>５月</t>
  </si>
  <si>
    <t>H20人口(H19.10～H20.7)</t>
  </si>
  <si>
    <t>６月</t>
  </si>
  <si>
    <t>北秋田市</t>
  </si>
  <si>
    <t>市町村名等</t>
  </si>
  <si>
    <t>表１－１</t>
  </si>
  <si>
    <t>表１－２</t>
  </si>
  <si>
    <t>表１－３</t>
  </si>
  <si>
    <t>表１－４</t>
  </si>
  <si>
    <t>過去５年の高齢化率市町村別順位</t>
  </si>
  <si>
    <t>表２－１</t>
  </si>
  <si>
    <t>表２－２</t>
  </si>
  <si>
    <t>秋田県健康福祉部長寿社会課</t>
  </si>
  <si>
    <t>潟上市　</t>
  </si>
  <si>
    <t>大仙市　</t>
  </si>
  <si>
    <t>仙北市　</t>
  </si>
  <si>
    <t xml:space="preserve">東成瀬村 </t>
  </si>
  <si>
    <t>市町村名</t>
  </si>
  <si>
    <t>順位</t>
  </si>
  <si>
    <t>人口
①</t>
  </si>
  <si>
    <t>高齢化率
②÷①</t>
  </si>
  <si>
    <t>人口
①</t>
  </si>
  <si>
    <t>順位</t>
  </si>
  <si>
    <t>高齢化率</t>
  </si>
  <si>
    <t>過去５年の高齢化率市町村別順位</t>
  </si>
  <si>
    <t>総人口に占める高齢者の割合</t>
  </si>
  <si>
    <t>区分</t>
  </si>
  <si>
    <t>７５歳以上</t>
  </si>
  <si>
    <t>計</t>
  </si>
  <si>
    <t>前年度比</t>
  </si>
  <si>
    <t>（注）</t>
  </si>
  <si>
    <t>全　国</t>
  </si>
  <si>
    <t>秋　田</t>
  </si>
  <si>
    <t>６５歳以上７５歳未満</t>
  </si>
  <si>
    <t>年度</t>
  </si>
  <si>
    <t>Ｓ５０</t>
  </si>
  <si>
    <t>Ｓ５５</t>
  </si>
  <si>
    <t>Ｓ５７</t>
  </si>
  <si>
    <t>Ｓ５８</t>
  </si>
  <si>
    <t>Ｓ５９</t>
  </si>
  <si>
    <t>Ｓ６０</t>
  </si>
  <si>
    <t>Ｓ６１</t>
  </si>
  <si>
    <t>Ｓ６２</t>
  </si>
  <si>
    <t>Ｓ６３</t>
  </si>
  <si>
    <t>Ｈ１</t>
  </si>
  <si>
    <t>Ｈ２</t>
  </si>
  <si>
    <t>Ｈ３</t>
  </si>
  <si>
    <t>Ｈ４</t>
  </si>
  <si>
    <t>Ｈ５</t>
  </si>
  <si>
    <t>Ｈ６</t>
  </si>
  <si>
    <t>Ｈ７</t>
  </si>
  <si>
    <t>Ｈ８</t>
  </si>
  <si>
    <t>Ｈ９</t>
  </si>
  <si>
    <t>Ｈ１０</t>
  </si>
  <si>
    <t>Ｈ１２</t>
  </si>
  <si>
    <t>Ｈ１３</t>
  </si>
  <si>
    <t>Ｈ１４</t>
  </si>
  <si>
    <t>Ｈ１５</t>
  </si>
  <si>
    <t>Ｈ１６</t>
  </si>
  <si>
    <t>Ｈ１７</t>
  </si>
  <si>
    <t>Ｈ１８</t>
  </si>
  <si>
    <t>人口</t>
  </si>
  <si>
    <t>割合</t>
  </si>
  <si>
    <t>６５歳以上</t>
  </si>
  <si>
    <t>６５歳以上７５歳未満</t>
  </si>
  <si>
    <t>７５歳以上</t>
  </si>
  <si>
    <t>総人口
①</t>
  </si>
  <si>
    <t>人口（人）</t>
  </si>
  <si>
    <t>②</t>
  </si>
  <si>
    <t>割合（％）</t>
  </si>
  <si>
    <t>②÷①</t>
  </si>
  <si>
    <t>③</t>
  </si>
  <si>
    <t>③÷①</t>
  </si>
  <si>
    <t>④</t>
  </si>
  <si>
    <t>④÷①</t>
  </si>
  <si>
    <t>Ｈ１１</t>
  </si>
  <si>
    <t>世帯数</t>
  </si>
  <si>
    <t>男</t>
  </si>
  <si>
    <t>女</t>
  </si>
  <si>
    <t>計</t>
  </si>
  <si>
    <t>総人口
①</t>
  </si>
  <si>
    <t>65歳以上人口
②</t>
  </si>
  <si>
    <t>割合
②÷①</t>
  </si>
  <si>
    <t>Ｈ１９</t>
  </si>
  <si>
    <t>Ｈ２０</t>
  </si>
  <si>
    <t>平成20年度高齢化率市町村別順位</t>
  </si>
  <si>
    <t>（平成20年7月1日現在）</t>
  </si>
  <si>
    <t>男女計</t>
  </si>
  <si>
    <t>６５歳以上人口
（高齢者数）②</t>
  </si>
  <si>
    <t>６５歳以上人口割合
（高齢化率）②÷①</t>
  </si>
  <si>
    <t>参考</t>
  </si>
  <si>
    <t>県計</t>
  </si>
  <si>
    <t>県計</t>
  </si>
  <si>
    <t>（参考）全国との比較</t>
  </si>
  <si>
    <t>各年度７月１日現在</t>
  </si>
  <si>
    <t>総世帯数</t>
  </si>
  <si>
    <t>２人以上の世帯</t>
  </si>
  <si>
    <t>ひとり暮らし（人＝世帯）</t>
  </si>
  <si>
    <t>６５歳以上の
高齢者だけの世帯</t>
  </si>
  <si>
    <t>（注）総人口・総世帯数は、「秋田県の人口と世帯（月報）」（各年７月１日現在：県調査統計課）による。</t>
  </si>
  <si>
    <t>ひとり暮らし高齢者世帯</t>
  </si>
  <si>
    <t>（４）県高齢者世帯数等前年度比較</t>
  </si>
  <si>
    <t>表３－１</t>
  </si>
  <si>
    <t>表３－２</t>
  </si>
  <si>
    <t>表４－１</t>
  </si>
  <si>
    <t>（２）県高齢者数・高齢化率前年度等比較及び推移</t>
  </si>
  <si>
    <t>秋田県の高齢者数・高齢化率の推移</t>
  </si>
  <si>
    <t>秋田県の高齢者数・高齢化率の推移</t>
  </si>
  <si>
    <t>平成21年度高齢化率市町村別順位</t>
  </si>
  <si>
    <t>（平成21年7月1日現在）</t>
  </si>
  <si>
    <t>Ｈ２１</t>
  </si>
  <si>
    <t>６５歳以上人口
②</t>
  </si>
  <si>
    <t>①</t>
  </si>
  <si>
    <t>④</t>
  </si>
  <si>
    <t>⑤</t>
  </si>
  <si>
    <t>⑥
(=④＋⑤)</t>
  </si>
  <si>
    <t>⑧</t>
  </si>
  <si>
    <t xml:space="preserve">秋田市 </t>
  </si>
  <si>
    <t xml:space="preserve">横手市 </t>
  </si>
  <si>
    <t xml:space="preserve">東成瀬村 </t>
  </si>
  <si>
    <t>大館・鹿角</t>
  </si>
  <si>
    <t>北秋田</t>
  </si>
  <si>
    <t>能代・山本</t>
  </si>
  <si>
    <t>秋田周辺</t>
  </si>
  <si>
    <t>由利本荘
・にかほ</t>
  </si>
  <si>
    <t>大仙・仙北</t>
  </si>
  <si>
    <t>横手</t>
  </si>
  <si>
    <t>湯沢・雄勝</t>
  </si>
  <si>
    <t>公表資料</t>
  </si>
  <si>
    <t>平成22年度高齢化率市町村別順位</t>
  </si>
  <si>
    <t>（平成22年7月1日現在）</t>
  </si>
  <si>
    <t>総人口は、「秋田県の人口と世帯（月報）」（各年７月１日現在：県調査統計課）による。</t>
  </si>
  <si>
    <t>※①総人口は、「秋田県の人口と世帯（月報）」（各年７月１日現在：県調査統計課）による。</t>
  </si>
  <si>
    <t>平成２３年度</t>
  </si>
  <si>
    <t>Ｈ２２</t>
  </si>
  <si>
    <t>Ｈ２３</t>
  </si>
  <si>
    <t>⑦</t>
  </si>
  <si>
    <t>⑨</t>
  </si>
  <si>
    <t>③
(=⑦+⑨)</t>
  </si>
  <si>
    <t xml:space="preserve">秋田市 </t>
  </si>
  <si>
    <t xml:space="preserve">横手市 </t>
  </si>
  <si>
    <t xml:space="preserve">東成瀬村 </t>
  </si>
  <si>
    <t>平成23年度高齢化率市町村別順位</t>
  </si>
  <si>
    <t>（平成23年7月1日現在）</t>
  </si>
  <si>
    <t>②
(=⑥+⑧)</t>
  </si>
  <si>
    <t>県人口・世帯数：</t>
  </si>
  <si>
    <t>高齢者数・高齢者世帯数：</t>
  </si>
  <si>
    <t>※出典</t>
  </si>
  <si>
    <t>　調査」の集計結果による。</t>
  </si>
  <si>
    <t>割合</t>
  </si>
  <si>
    <t>③÷②</t>
  </si>
  <si>
    <t>⑦÷⑥</t>
  </si>
  <si>
    <t>⑨÷⑧</t>
  </si>
  <si>
    <t>総世帯数に占める高齢者世帯の割合</t>
  </si>
  <si>
    <t>６５歳以上の高齢者だけの世帯</t>
  </si>
  <si>
    <t>平成２３年度</t>
  </si>
  <si>
    <t>総人口に占めるひとり暮らし高齢者の割合</t>
  </si>
  <si>
    <t>区　　分</t>
  </si>
  <si>
    <t>ひとり暮らし高齢者</t>
  </si>
  <si>
    <t>男</t>
  </si>
  <si>
    <t>女</t>
  </si>
  <si>
    <t>計</t>
  </si>
  <si>
    <t>平成２３年度</t>
  </si>
  <si>
    <t>割合</t>
  </si>
  <si>
    <t>①</t>
  </si>
  <si>
    <t>②</t>
  </si>
  <si>
    <t>③
(=②÷①)</t>
  </si>
  <si>
    <t>④</t>
  </si>
  <si>
    <t>⑤</t>
  </si>
  <si>
    <t>⑥
(=④＋⑤)</t>
  </si>
  <si>
    <t>⑦
(=⑥÷①)</t>
  </si>
  <si>
    <t>⑧</t>
  </si>
  <si>
    <t>⑨
(=⑧÷①)</t>
  </si>
  <si>
    <t xml:space="preserve">秋田市 </t>
  </si>
  <si>
    <t xml:space="preserve">横手市 </t>
  </si>
  <si>
    <t>五城目町</t>
  </si>
  <si>
    <t xml:space="preserve">東成瀬村 </t>
  </si>
  <si>
    <t>平成２４年度老人月間関係資料</t>
  </si>
  <si>
    <t>（１）市町村別高齢者数（平成２４年７月１日現在）等について</t>
  </si>
  <si>
    <t>平成２４年度市町村別高齢者数・高齢化率（市郡別）</t>
  </si>
  <si>
    <t>平成２４年度市町村別高齢者数・高齢化率（圏域別）</t>
  </si>
  <si>
    <t>平成２４年度高齢化率市町村別順位</t>
  </si>
  <si>
    <t>平成２４年度市町村別高齢者世帯数（市郡別）</t>
  </si>
  <si>
    <t>（３）市町村別高齢者世帯数（平成２４年７月１日現在）について</t>
  </si>
  <si>
    <t>平成２４年度市町村別高齢者世帯数（圏域別）</t>
  </si>
  <si>
    <t>平成２４年度高齢者世帯数・高齢者世帯割合の前年度比較</t>
  </si>
  <si>
    <t>　　「秋田県の人口と世帯（月報）」（平成２４年７月１日現在）</t>
  </si>
  <si>
    <t>　　各市町村に対して行った「平成２４年度高齢者数・高齢者世帯数</t>
  </si>
  <si>
    <t>平成２４年８月２７日（月）</t>
  </si>
  <si>
    <t>平成２４年７月１日現在</t>
  </si>
  <si>
    <t>平成２４年度市町村別高齢者数・高齢化率（圏域別）</t>
  </si>
  <si>
    <t>（平成２４年７月１日現在）</t>
  </si>
  <si>
    <t>平成２４年度高齢化率市町村別順位</t>
  </si>
  <si>
    <t>平成24年度高齢化率市町村別順位</t>
  </si>
  <si>
    <t>（平成24年7月1日現在）</t>
  </si>
  <si>
    <t>平成２４度高齢者世帯数・高齢者世帯割合の前年度比較</t>
  </si>
  <si>
    <t>平成２４年７月１日現在</t>
  </si>
  <si>
    <t>Ｈ２４</t>
  </si>
  <si>
    <t>平成２４年度</t>
  </si>
  <si>
    <t>平成２４年度</t>
  </si>
  <si>
    <t>平成２４年度市町村別高齢者世帯数・世帯割合（市郡別）</t>
  </si>
  <si>
    <t>八郎潟町</t>
  </si>
  <si>
    <t>湯沢市</t>
  </si>
  <si>
    <t>横手市</t>
  </si>
  <si>
    <t>八郎潟町</t>
  </si>
  <si>
    <t>平成２４年度</t>
  </si>
  <si>
    <t>0.４ポイント増</t>
  </si>
  <si>
    <t>0.８ポイント増</t>
  </si>
  <si>
    <t>1.1ポイント増</t>
  </si>
  <si>
    <t xml:space="preserve">能代市 </t>
  </si>
  <si>
    <t>東成瀬村</t>
  </si>
  <si>
    <t xml:space="preserve">羽後町 </t>
  </si>
  <si>
    <t>大館市</t>
  </si>
  <si>
    <t>井川町</t>
  </si>
  <si>
    <t xml:space="preserve">横手市 </t>
  </si>
  <si>
    <t>美郷町</t>
  </si>
  <si>
    <t>東成瀬村</t>
  </si>
  <si>
    <t>能代市</t>
  </si>
  <si>
    <t>羽後町</t>
  </si>
  <si>
    <t>井川町</t>
  </si>
  <si>
    <t>平成２４年度市町村別高齢者世帯数・世帯割合（圏域別）</t>
  </si>
  <si>
    <t>大館・鹿角</t>
  </si>
  <si>
    <t>北秋田</t>
  </si>
  <si>
    <t>能代・山本</t>
  </si>
  <si>
    <t>秋田周辺</t>
  </si>
  <si>
    <t>湯沢・雄勝</t>
  </si>
  <si>
    <t>横手</t>
  </si>
  <si>
    <t>大仙・仙北</t>
  </si>
  <si>
    <t>由利本荘
・にかほ</t>
  </si>
  <si>
    <t>由利本荘
・にかほ</t>
  </si>
  <si>
    <t>北秋田</t>
  </si>
  <si>
    <t>能代・山本</t>
  </si>
  <si>
    <t>秋田周辺</t>
  </si>
  <si>
    <t>表３－３</t>
  </si>
  <si>
    <t>表３－４</t>
  </si>
  <si>
    <t>+0.8ポイント</t>
  </si>
  <si>
    <t>＋0.4ポイント</t>
  </si>
  <si>
    <t>+0.5ポイント</t>
  </si>
  <si>
    <t>平成２３年１０月１日現在人口推計（総務省統計局）による。そのため、県調査統計課の値と異なる。</t>
  </si>
  <si>
    <t>全国で秋田県が最も高齢化率が高い。</t>
  </si>
  <si>
    <t>127,799(千人)</t>
  </si>
  <si>
    <t>1,075(千人)</t>
  </si>
  <si>
    <t>319(千人)</t>
  </si>
  <si>
    <t>29,752(千人)</t>
  </si>
  <si>
    <t>平成２４年度市町村別高齢者世帯に占める要支援・要介護者数（市郡別）</t>
  </si>
  <si>
    <t>平成２４年度市町村別高齢者世帯に占める要支援・要介護者数割合（市郡別）</t>
  </si>
  <si>
    <t>表３－５</t>
  </si>
  <si>
    <t>平成２４年度市町村別高齢者世帯に占める要支援・要介護者数割合（圏域別）</t>
  </si>
  <si>
    <t>平成２４年度市町村別高齢者世帯に占める要支援・要介護者数（市郡別）</t>
  </si>
  <si>
    <t>平成２４年度市町村別高齢者世帯に占める要支援・要介護者数割合（市郡別）</t>
  </si>
  <si>
    <t>平成２４年度市町村別高齢者世帯に占める要支援・要介護数割合（圏域別）</t>
  </si>
  <si>
    <t>1.9ポイント増</t>
  </si>
  <si>
    <t>0.4ポイント増</t>
  </si>
  <si>
    <t>平成２４年度高齢者数・高齢化率の前年度比較</t>
  </si>
  <si>
    <t xml:space="preserve"> 人口①は、「秋田県の人口と世帯（月報）」（各年７月１日現在：県調査統計課）による。</t>
  </si>
  <si>
    <t xml:space="preserve"> 人口①の県計には、県内市町村間の移動者数を含んでいないため、市町村人口の総計とは一致しない。</t>
  </si>
  <si>
    <t>平成２４年度高齢者数・高齢化率の前年度比較</t>
  </si>
  <si>
    <t>左のうち６５歳以上の人口・割合</t>
  </si>
  <si>
    <t>区　分</t>
  </si>
  <si>
    <t>６５歳以上の高齢者だけの世帯数②には、施設入所者を含んでいない。</t>
  </si>
  <si>
    <t>人口①の県計には、県内市町村間の移動者数を含んでいないため、市町村人口の総計とは一致しない。</t>
  </si>
  <si>
    <t xml:space="preserve">      ６５歳以上の高齢者だけの世帯、ひとり暮らし高齢者世帯には、施設入所者を含んでいない。</t>
  </si>
  <si>
    <t>左のうち要支援・要介護認定を受けている者</t>
  </si>
  <si>
    <t>左のうち要支援・要介護認定を受けている者のいる　世帯数</t>
  </si>
  <si>
    <t>総人口
（ａ）</t>
  </si>
  <si>
    <t>人口（ｂ）</t>
  </si>
  <si>
    <t>人口（ｃ）</t>
  </si>
  <si>
    <t>人口（ｄ）</t>
  </si>
  <si>
    <t>総世帯数①は、「秋田県の人口と世帯（月報）」（各年７月１日現在：県調査統計課）による。</t>
  </si>
  <si>
    <t>総世帯数
（ａ）</t>
  </si>
  <si>
    <t>世帯数（ｂ）</t>
  </si>
  <si>
    <t>世帯数（ｃ）</t>
  </si>
  <si>
    <t>総人口
（ｄ）</t>
  </si>
  <si>
    <t>65歳以上人口（ｅ）</t>
  </si>
  <si>
    <t>人数（ｆ）</t>
  </si>
  <si>
    <t>割合(ｂ÷ａ)</t>
  </si>
  <si>
    <t>割合(ｃ÷ａ)</t>
  </si>
  <si>
    <t>割合(ｄ÷ａ)</t>
  </si>
  <si>
    <t>総世帯数に占める割合(ａ÷ｂ)</t>
  </si>
  <si>
    <t>総世帯数に占める割合(ｃ÷ａ)</t>
  </si>
  <si>
    <t>高齢者だけ世帯数に占める割合(ｃ÷ｂ)</t>
  </si>
  <si>
    <t>総人口に占める割合(ｆ÷d)</t>
  </si>
  <si>
    <t>65歳以上人口に占める割合(ｆ÷ｅ)</t>
  </si>
  <si>
    <t>⑥※
(=④＋⑤)</t>
  </si>
  <si>
    <t>※④と⑤は表３－１の④、⑤と同数。</t>
  </si>
  <si>
    <t>平成２４年７月１日現在　（人）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</si>
</sst>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0;[Red]0"/>
    <numFmt numFmtId="178" formatCode="[&lt;=999]000;000\-00"/>
    <numFmt numFmtId="179" formatCode="0.0"/>
    <numFmt numFmtId="180" formatCode="0.000"/>
    <numFmt numFmtId="181" formatCode="0.0000"/>
    <numFmt numFmtId="182" formatCode="0.00;[Red]0.00"/>
    <numFmt numFmtId="183" formatCode="#,##0;[Red]#,##0"/>
    <numFmt numFmtId="184" formatCode="0_ "/>
    <numFmt numFmtId="185" formatCode="0_ ;[Red]\-0\ "/>
    <numFmt numFmtId="186" formatCode="0.00_ "/>
    <numFmt numFmtId="187" formatCode="#,##0.00_);[Red]\(#,##0.00\)"/>
    <numFmt numFmtId="188" formatCode="#,##0.00;&quot;▲ &quot;#,##0.00"/>
    <numFmt numFmtId="189" formatCode="#,##0;&quot;▲ &quot;#,##0"/>
    <numFmt numFmtId="190" formatCode="m/d"/>
    <numFmt numFmtId="191" formatCode="m&quot;月&quot;"/>
    <numFmt numFmtId="192" formatCode="0;.0;"/>
    <numFmt numFmtId="193" formatCode="#,##0_ ;[Red]\-#,##0\ "/>
    <numFmt numFmtId="194" formatCode="0;0;"/>
    <numFmt numFmtId="195" formatCode=";;;"/>
    <numFmt numFmtId="196" formatCode="0;0"/>
    <numFmt numFmtId="197" formatCode="#"/>
    <numFmt numFmtId="198" formatCode="#,##0_);[Red]\(#,##0\);"/>
    <numFmt numFmtId="199" formatCode="#,##0;[Red]\-#,##0;"/>
    <numFmt numFmtId="200" formatCode="0.0%"/>
    <numFmt numFmtId="201" formatCode="#,##0,"/>
    <numFmt numFmtId="202" formatCode="##,##0,"/>
    <numFmt numFmtId="203" formatCode="#,#00,"/>
    <numFmt numFmtId="204" formatCode="#,###,"/>
    <numFmt numFmtId="205" formatCode="#,###,,"/>
    <numFmt numFmtId="206" formatCode="##,"/>
    <numFmt numFmtId="207" formatCode="#,"/>
    <numFmt numFmtId="208" formatCode="#,##0_ "/>
    <numFmt numFmtId="209" formatCode="#,##0_);[Red]\(#,##0\)"/>
    <numFmt numFmtId="210" formatCode="0_);[Red]\(0\)"/>
    <numFmt numFmtId="211" formatCode="0.0000000"/>
    <numFmt numFmtId="212" formatCode="0.00000000"/>
    <numFmt numFmtId="213" formatCode="0.000000000"/>
    <numFmt numFmtId="214" formatCode="0.0000000000"/>
    <numFmt numFmtId="215" formatCode="0.000000"/>
    <numFmt numFmtId="216" formatCode="0.00000"/>
    <numFmt numFmtId="217" formatCode="#,##0.0;\-#,##0.0"/>
    <numFmt numFmtId="218" formatCode="#,##0.000;\-#,##0.000"/>
    <numFmt numFmtId="219" formatCode="#,##0.0000;\-#,##0.0000"/>
    <numFmt numFmtId="220" formatCode="#,##0.00000;\-#,##0.00000"/>
    <numFmt numFmtId="221" formatCode="#,##0.0;[Red]\-#,##0.0"/>
    <numFmt numFmtId="222" formatCode="#,##0.000;[Red]\-#,##0.000"/>
    <numFmt numFmtId="223" formatCode="#,##0.0000;[Red]\-#,##0.0000"/>
    <numFmt numFmtId="224" formatCode="0.0_ "/>
    <numFmt numFmtId="225" formatCode="0.000%"/>
    <numFmt numFmtId="226" formatCode="#,##0.0_ "/>
    <numFmt numFmtId="227" formatCode="#,##0.00_ "/>
    <numFmt numFmtId="228" formatCode="0.0000%"/>
    <numFmt numFmtId="229" formatCode="0.00000%"/>
    <numFmt numFmtId="230" formatCode="0.000000%"/>
    <numFmt numFmtId="231" formatCode="mm&quot;月&quot;dd&quot;日&quot;"/>
  </numFmts>
  <fonts count="6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b/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39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sz val="8"/>
      <name val="ＤＨＰ平成ゴシックW5"/>
      <family val="3"/>
    </font>
    <font>
      <sz val="8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6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9.2"/>
      <color indexed="8"/>
      <name val="ＭＳ Ｐゴシック"/>
      <family val="3"/>
    </font>
    <font>
      <sz val="10"/>
      <color indexed="8"/>
      <name val="ＭＳ Ｐゴシック"/>
      <family val="3"/>
    </font>
    <font>
      <sz val="8.2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580">
    <xf numFmtId="0" fontId="0" fillId="0" borderId="0" xfId="0" applyAlignment="1">
      <alignment/>
    </xf>
    <xf numFmtId="189" fontId="0" fillId="0" borderId="0" xfId="0" applyNumberFormat="1" applyAlignment="1">
      <alignment horizontal="right"/>
    </xf>
    <xf numFmtId="189" fontId="0" fillId="0" borderId="0" xfId="0" applyNumberFormat="1" applyAlignment="1">
      <alignment/>
    </xf>
    <xf numFmtId="56" fontId="0" fillId="0" borderId="0" xfId="0" applyNumberFormat="1" applyAlignment="1">
      <alignment horizontal="right"/>
    </xf>
    <xf numFmtId="189" fontId="0" fillId="0" borderId="0" xfId="0" applyNumberFormat="1" applyAlignment="1">
      <alignment horizontal="right" wrapText="1"/>
    </xf>
    <xf numFmtId="189" fontId="0" fillId="0" borderId="0" xfId="0" applyNumberFormat="1" applyAlignment="1">
      <alignment wrapText="1"/>
    </xf>
    <xf numFmtId="37" fontId="5" fillId="0" borderId="0" xfId="61" applyNumberFormat="1" applyFont="1" applyAlignment="1" applyProtection="1">
      <alignment vertical="center"/>
      <protection/>
    </xf>
    <xf numFmtId="37" fontId="5" fillId="0" borderId="0" xfId="61" applyNumberFormat="1" applyFont="1" applyAlignment="1">
      <alignment vertical="center"/>
      <protection/>
    </xf>
    <xf numFmtId="37" fontId="5" fillId="0" borderId="0" xfId="61" applyNumberFormat="1" applyFont="1" applyBorder="1" applyAlignment="1">
      <alignment horizontal="center" vertical="center"/>
      <protection/>
    </xf>
    <xf numFmtId="37" fontId="10" fillId="0" borderId="0" xfId="61" applyNumberFormat="1" applyFont="1" applyAlignment="1" applyProtection="1">
      <alignment vertical="center"/>
      <protection locked="0"/>
    </xf>
    <xf numFmtId="37" fontId="4" fillId="0" borderId="0" xfId="61" applyNumberFormat="1" applyFont="1" applyAlignment="1" applyProtection="1">
      <alignment vertical="center"/>
      <protection/>
    </xf>
    <xf numFmtId="37" fontId="4" fillId="0" borderId="0" xfId="61" applyNumberFormat="1" applyFont="1" applyAlignment="1">
      <alignment horizontal="centerContinuous" vertical="center"/>
      <protection/>
    </xf>
    <xf numFmtId="37" fontId="4" fillId="0" borderId="0" xfId="61" applyNumberFormat="1" applyFont="1" applyAlignment="1">
      <alignment vertical="center"/>
      <protection/>
    </xf>
    <xf numFmtId="37" fontId="4" fillId="0" borderId="10" xfId="61" applyNumberFormat="1" applyFont="1" applyBorder="1" applyAlignment="1">
      <alignment horizontal="centerContinuous" vertical="center"/>
      <protection/>
    </xf>
    <xf numFmtId="37" fontId="4" fillId="0" borderId="11" xfId="61" applyNumberFormat="1" applyFont="1" applyBorder="1" applyAlignment="1">
      <alignment horizontal="centerContinuous" vertical="center"/>
      <protection/>
    </xf>
    <xf numFmtId="37" fontId="4" fillId="0" borderId="12" xfId="61" applyNumberFormat="1" applyFont="1" applyBorder="1" applyAlignment="1">
      <alignment horizontal="centerContinuous" vertical="center"/>
      <protection/>
    </xf>
    <xf numFmtId="37" fontId="4" fillId="0" borderId="13" xfId="61" applyNumberFormat="1" applyFont="1" applyBorder="1" applyAlignment="1">
      <alignment horizontal="centerContinuous" vertical="center"/>
      <protection/>
    </xf>
    <xf numFmtId="37" fontId="4" fillId="0" borderId="14" xfId="61" applyNumberFormat="1" applyFont="1" applyBorder="1" applyAlignment="1">
      <alignment horizontal="centerContinuous" vertical="center"/>
      <protection/>
    </xf>
    <xf numFmtId="37" fontId="4" fillId="0" borderId="15" xfId="61" applyNumberFormat="1" applyFont="1" applyBorder="1" applyAlignment="1" applyProtection="1">
      <alignment vertical="center"/>
      <protection/>
    </xf>
    <xf numFmtId="37" fontId="4" fillId="0" borderId="16" xfId="61" applyNumberFormat="1" applyFont="1" applyBorder="1" applyAlignment="1" applyProtection="1">
      <alignment vertical="center"/>
      <protection/>
    </xf>
    <xf numFmtId="37" fontId="4" fillId="0" borderId="17" xfId="61" applyNumberFormat="1" applyFont="1" applyBorder="1" applyAlignment="1" applyProtection="1">
      <alignment vertical="center"/>
      <protection/>
    </xf>
    <xf numFmtId="37" fontId="4" fillId="0" borderId="18" xfId="61" applyNumberFormat="1" applyFont="1" applyBorder="1" applyAlignment="1" applyProtection="1">
      <alignment vertical="center"/>
      <protection/>
    </xf>
    <xf numFmtId="37" fontId="4" fillId="0" borderId="19" xfId="61" applyNumberFormat="1" applyFont="1" applyBorder="1" applyAlignment="1" applyProtection="1">
      <alignment vertical="center"/>
      <protection/>
    </xf>
    <xf numFmtId="37" fontId="4" fillId="0" borderId="20" xfId="61" applyNumberFormat="1" applyFont="1" applyBorder="1" applyAlignment="1" applyProtection="1">
      <alignment vertical="center"/>
      <protection/>
    </xf>
    <xf numFmtId="37" fontId="4" fillId="0" borderId="21" xfId="61" applyNumberFormat="1" applyFont="1" applyBorder="1" applyAlignment="1" applyProtection="1">
      <alignment vertical="center"/>
      <protection/>
    </xf>
    <xf numFmtId="37" fontId="4" fillId="0" borderId="22" xfId="61" applyNumberFormat="1" applyFont="1" applyBorder="1" applyAlignment="1" applyProtection="1">
      <alignment vertical="center"/>
      <protection/>
    </xf>
    <xf numFmtId="37" fontId="4" fillId="0" borderId="23" xfId="61" applyNumberFormat="1" applyFont="1" applyBorder="1" applyAlignment="1" applyProtection="1">
      <alignment vertical="center"/>
      <protection/>
    </xf>
    <xf numFmtId="37" fontId="4" fillId="0" borderId="24" xfId="61" applyNumberFormat="1" applyFont="1" applyBorder="1" applyAlignment="1" applyProtection="1">
      <alignment vertical="center"/>
      <protection/>
    </xf>
    <xf numFmtId="37" fontId="4" fillId="0" borderId="25" xfId="61" applyNumberFormat="1" applyFont="1" applyBorder="1" applyAlignment="1" applyProtection="1">
      <alignment vertical="center"/>
      <protection/>
    </xf>
    <xf numFmtId="37" fontId="4" fillId="0" borderId="26" xfId="61" applyNumberFormat="1" applyFont="1" applyBorder="1" applyAlignment="1" applyProtection="1">
      <alignment vertical="center"/>
      <protection/>
    </xf>
    <xf numFmtId="37" fontId="4" fillId="0" borderId="11" xfId="61" applyNumberFormat="1" applyFont="1" applyBorder="1" applyAlignment="1" applyProtection="1">
      <alignment vertical="center"/>
      <protection/>
    </xf>
    <xf numFmtId="37" fontId="4" fillId="0" borderId="12" xfId="61" applyNumberFormat="1" applyFont="1" applyBorder="1" applyAlignment="1" applyProtection="1">
      <alignment vertical="center"/>
      <protection/>
    </xf>
    <xf numFmtId="37" fontId="4" fillId="0" borderId="14" xfId="61" applyNumberFormat="1" applyFont="1" applyBorder="1" applyAlignment="1" applyProtection="1">
      <alignment vertical="center"/>
      <protection/>
    </xf>
    <xf numFmtId="37" fontId="4" fillId="0" borderId="27" xfId="61" applyNumberFormat="1" applyFont="1" applyBorder="1" applyAlignment="1" applyProtection="1">
      <alignment vertical="center"/>
      <protection/>
    </xf>
    <xf numFmtId="37" fontId="4" fillId="0" borderId="18" xfId="61" applyNumberFormat="1" applyFont="1" applyFill="1" applyBorder="1" applyAlignment="1" applyProtection="1">
      <alignment vertical="center"/>
      <protection/>
    </xf>
    <xf numFmtId="37" fontId="11" fillId="0" borderId="0" xfId="61" applyNumberFormat="1" applyFont="1" applyAlignment="1">
      <alignment vertical="center"/>
      <protection/>
    </xf>
    <xf numFmtId="37" fontId="12" fillId="0" borderId="0" xfId="61" applyNumberFormat="1" applyFont="1" applyAlignment="1" applyProtection="1">
      <alignment vertical="center"/>
      <protection/>
    </xf>
    <xf numFmtId="37" fontId="4" fillId="0" borderId="22" xfId="61" applyNumberFormat="1" applyFont="1" applyFill="1" applyBorder="1" applyAlignment="1" applyProtection="1">
      <alignment vertical="center"/>
      <protection/>
    </xf>
    <xf numFmtId="0" fontId="5" fillId="0" borderId="0" xfId="49" applyNumberFormat="1" applyFont="1" applyBorder="1" applyAlignment="1">
      <alignment horizontal="center" vertical="center"/>
    </xf>
    <xf numFmtId="0" fontId="5" fillId="0" borderId="28" xfId="49" applyNumberFormat="1" applyFont="1" applyBorder="1" applyAlignment="1">
      <alignment horizontal="center" vertical="center"/>
    </xf>
    <xf numFmtId="0" fontId="5" fillId="0" borderId="0" xfId="49" applyNumberFormat="1" applyFont="1" applyBorder="1" applyAlignment="1">
      <alignment horizontal="right" vertical="center"/>
    </xf>
    <xf numFmtId="0" fontId="5" fillId="0" borderId="29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38" fontId="5" fillId="0" borderId="0" xfId="49" applyFont="1" applyAlignment="1">
      <alignment vertical="center"/>
    </xf>
    <xf numFmtId="38" fontId="5" fillId="0" borderId="15" xfId="49" applyFont="1" applyBorder="1" applyAlignment="1">
      <alignment horizontal="center" vertical="center" wrapText="1"/>
    </xf>
    <xf numFmtId="0" fontId="5" fillId="0" borderId="17" xfId="49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208" fontId="4" fillId="0" borderId="0" xfId="0" applyNumberFormat="1" applyFont="1" applyBorder="1" applyAlignment="1">
      <alignment vertical="center"/>
    </xf>
    <xf numFmtId="208" fontId="4" fillId="0" borderId="34" xfId="0" applyNumberFormat="1" applyFont="1" applyBorder="1" applyAlignment="1">
      <alignment vertical="center"/>
    </xf>
    <xf numFmtId="200" fontId="4" fillId="0" borderId="35" xfId="0" applyNumberFormat="1" applyFont="1" applyBorder="1" applyAlignment="1">
      <alignment vertical="center"/>
    </xf>
    <xf numFmtId="200" fontId="4" fillId="0" borderId="36" xfId="0" applyNumberFormat="1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208" fontId="4" fillId="0" borderId="27" xfId="0" applyNumberFormat="1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208" fontId="4" fillId="0" borderId="38" xfId="0" applyNumberFormat="1" applyFont="1" applyBorder="1" applyAlignment="1">
      <alignment vertical="center"/>
    </xf>
    <xf numFmtId="208" fontId="4" fillId="0" borderId="37" xfId="0" applyNumberFormat="1" applyFont="1" applyBorder="1" applyAlignment="1">
      <alignment vertical="center"/>
    </xf>
    <xf numFmtId="200" fontId="4" fillId="0" borderId="39" xfId="0" applyNumberFormat="1" applyFont="1" applyBorder="1" applyAlignment="1">
      <alignment vertical="center"/>
    </xf>
    <xf numFmtId="200" fontId="4" fillId="0" borderId="40" xfId="0" applyNumberFormat="1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208" fontId="4" fillId="0" borderId="28" xfId="0" applyNumberFormat="1" applyFont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208" fontId="4" fillId="0" borderId="41" xfId="0" applyNumberFormat="1" applyFont="1" applyBorder="1" applyAlignment="1">
      <alignment vertical="center"/>
    </xf>
    <xf numFmtId="208" fontId="4" fillId="0" borderId="39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08" fontId="4" fillId="0" borderId="27" xfId="0" applyNumberFormat="1" applyFont="1" applyBorder="1" applyAlignment="1">
      <alignment horizontal="right" vertical="center"/>
    </xf>
    <xf numFmtId="0" fontId="4" fillId="0" borderId="42" xfId="0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Continuous" vertical="center"/>
    </xf>
    <xf numFmtId="208" fontId="4" fillId="0" borderId="43" xfId="0" applyNumberFormat="1" applyFont="1" applyBorder="1" applyAlignment="1">
      <alignment horizontal="right" vertical="center"/>
    </xf>
    <xf numFmtId="208" fontId="4" fillId="0" borderId="37" xfId="0" applyNumberFormat="1" applyFont="1" applyBorder="1" applyAlignment="1">
      <alignment horizontal="right" vertical="center"/>
    </xf>
    <xf numFmtId="0" fontId="7" fillId="0" borderId="44" xfId="0" applyFont="1" applyBorder="1" applyAlignment="1">
      <alignment horizontal="centerContinuous" vertical="center"/>
    </xf>
    <xf numFmtId="0" fontId="7" fillId="0" borderId="45" xfId="0" applyFont="1" applyBorder="1" applyAlignment="1">
      <alignment horizontal="centerContinuous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vertical="center"/>
    </xf>
    <xf numFmtId="208" fontId="4" fillId="0" borderId="53" xfId="0" applyNumberFormat="1" applyFont="1" applyBorder="1" applyAlignment="1">
      <alignment vertical="center"/>
    </xf>
    <xf numFmtId="200" fontId="4" fillId="0" borderId="47" xfId="0" applyNumberFormat="1" applyFont="1" applyBorder="1" applyAlignment="1">
      <alignment vertical="center"/>
    </xf>
    <xf numFmtId="200" fontId="4" fillId="0" borderId="54" xfId="0" applyNumberFormat="1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208" fontId="4" fillId="0" borderId="56" xfId="0" applyNumberFormat="1" applyFont="1" applyBorder="1" applyAlignment="1">
      <alignment vertical="center"/>
    </xf>
    <xf numFmtId="208" fontId="4" fillId="0" borderId="57" xfId="0" applyNumberFormat="1" applyFont="1" applyBorder="1" applyAlignment="1">
      <alignment vertical="center"/>
    </xf>
    <xf numFmtId="200" fontId="4" fillId="0" borderId="25" xfId="0" applyNumberFormat="1" applyFont="1" applyBorder="1" applyAlignment="1">
      <alignment vertical="center"/>
    </xf>
    <xf numFmtId="200" fontId="4" fillId="0" borderId="58" xfId="0" applyNumberFormat="1" applyFont="1" applyBorder="1" applyAlignment="1">
      <alignment vertical="center"/>
    </xf>
    <xf numFmtId="208" fontId="4" fillId="0" borderId="59" xfId="0" applyNumberFormat="1" applyFont="1" applyBorder="1" applyAlignment="1">
      <alignment vertical="center"/>
    </xf>
    <xf numFmtId="200" fontId="4" fillId="0" borderId="6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208" fontId="4" fillId="0" borderId="61" xfId="0" applyNumberFormat="1" applyFont="1" applyBorder="1" applyAlignment="1">
      <alignment vertical="center"/>
    </xf>
    <xf numFmtId="208" fontId="4" fillId="0" borderId="62" xfId="0" applyNumberFormat="1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208" fontId="4" fillId="0" borderId="22" xfId="0" applyNumberFormat="1" applyFont="1" applyBorder="1" applyAlignment="1">
      <alignment vertical="center"/>
    </xf>
    <xf numFmtId="208" fontId="4" fillId="0" borderId="64" xfId="0" applyNumberFormat="1" applyFont="1" applyBorder="1" applyAlignment="1">
      <alignment vertical="center"/>
    </xf>
    <xf numFmtId="208" fontId="4" fillId="0" borderId="0" xfId="0" applyNumberFormat="1" applyFont="1" applyAlignment="1">
      <alignment vertical="center"/>
    </xf>
    <xf numFmtId="200" fontId="4" fillId="0" borderId="0" xfId="0" applyNumberFormat="1" applyFont="1" applyAlignment="1">
      <alignment vertical="center"/>
    </xf>
    <xf numFmtId="0" fontId="4" fillId="33" borderId="31" xfId="0" applyFont="1" applyFill="1" applyBorder="1" applyAlignment="1">
      <alignment horizontal="left" vertical="center" wrapText="1"/>
    </xf>
    <xf numFmtId="200" fontId="4" fillId="0" borderId="65" xfId="0" applyNumberFormat="1" applyFont="1" applyBorder="1" applyAlignment="1">
      <alignment vertical="center"/>
    </xf>
    <xf numFmtId="0" fontId="4" fillId="0" borderId="66" xfId="0" applyFont="1" applyBorder="1" applyAlignment="1">
      <alignment horizontal="center" vertical="center"/>
    </xf>
    <xf numFmtId="0" fontId="19" fillId="0" borderId="0" xfId="62" applyFont="1" applyAlignment="1">
      <alignment vertical="center"/>
      <protection/>
    </xf>
    <xf numFmtId="0" fontId="4" fillId="0" borderId="28" xfId="62" applyFont="1" applyBorder="1" applyAlignment="1">
      <alignment vertical="center"/>
      <protection/>
    </xf>
    <xf numFmtId="0" fontId="4" fillId="0" borderId="0" xfId="62" applyFont="1" applyAlignment="1">
      <alignment vertical="center"/>
      <protection/>
    </xf>
    <xf numFmtId="37" fontId="4" fillId="0" borderId="59" xfId="62" applyNumberFormat="1" applyFont="1" applyBorder="1" applyAlignment="1" applyProtection="1">
      <alignment vertical="center"/>
      <protection/>
    </xf>
    <xf numFmtId="37" fontId="4" fillId="0" borderId="67" xfId="62" applyNumberFormat="1" applyFont="1" applyBorder="1" applyAlignment="1" applyProtection="1">
      <alignment vertical="center"/>
      <protection/>
    </xf>
    <xf numFmtId="37" fontId="4" fillId="0" borderId="0" xfId="61" applyNumberFormat="1" applyFont="1" applyBorder="1" applyAlignment="1" applyProtection="1">
      <alignment vertical="center"/>
      <protection/>
    </xf>
    <xf numFmtId="0" fontId="4" fillId="0" borderId="68" xfId="62" applyFont="1" applyBorder="1" applyAlignment="1" applyProtection="1">
      <alignment horizontal="center" vertical="center"/>
      <protection/>
    </xf>
    <xf numFmtId="0" fontId="4" fillId="0" borderId="69" xfId="62" applyFont="1" applyBorder="1" applyAlignment="1">
      <alignment vertical="center"/>
      <protection/>
    </xf>
    <xf numFmtId="0" fontId="4" fillId="0" borderId="70" xfId="62" applyFont="1" applyBorder="1" applyAlignment="1">
      <alignment vertical="center"/>
      <protection/>
    </xf>
    <xf numFmtId="0" fontId="4" fillId="0" borderId="71" xfId="62" applyFont="1" applyBorder="1" applyAlignment="1" applyProtection="1">
      <alignment vertical="center" wrapText="1"/>
      <protection/>
    </xf>
    <xf numFmtId="0" fontId="4" fillId="0" borderId="72" xfId="62" applyFont="1" applyBorder="1" applyAlignment="1">
      <alignment horizontal="center" vertical="center"/>
      <protection/>
    </xf>
    <xf numFmtId="0" fontId="4" fillId="0" borderId="49" xfId="62" applyFont="1" applyBorder="1" applyAlignment="1">
      <alignment horizontal="center" vertical="center"/>
      <protection/>
    </xf>
    <xf numFmtId="0" fontId="4" fillId="0" borderId="73" xfId="62" applyFont="1" applyBorder="1" applyAlignment="1">
      <alignment horizontal="center" vertical="center"/>
      <protection/>
    </xf>
    <xf numFmtId="0" fontId="4" fillId="0" borderId="74" xfId="62" applyFont="1" applyBorder="1" applyAlignment="1">
      <alignment horizontal="center" vertical="center"/>
      <protection/>
    </xf>
    <xf numFmtId="0" fontId="4" fillId="0" borderId="75" xfId="62" applyFont="1" applyBorder="1" applyAlignment="1">
      <alignment horizontal="center" vertical="center"/>
      <protection/>
    </xf>
    <xf numFmtId="0" fontId="4" fillId="0" borderId="50" xfId="62" applyFont="1" applyBorder="1" applyAlignment="1">
      <alignment horizontal="center" vertical="center" wrapText="1"/>
      <protection/>
    </xf>
    <xf numFmtId="0" fontId="4" fillId="0" borderId="75" xfId="62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right" vertical="center"/>
    </xf>
    <xf numFmtId="208" fontId="4" fillId="0" borderId="76" xfId="0" applyNumberFormat="1" applyFont="1" applyBorder="1" applyAlignment="1">
      <alignment horizontal="center" vertical="center" wrapText="1"/>
    </xf>
    <xf numFmtId="208" fontId="4" fillId="0" borderId="77" xfId="0" applyNumberFormat="1" applyFont="1" applyBorder="1" applyAlignment="1">
      <alignment horizontal="center" vertical="center" wrapText="1"/>
    </xf>
    <xf numFmtId="208" fontId="4" fillId="0" borderId="78" xfId="0" applyNumberFormat="1" applyFont="1" applyBorder="1" applyAlignment="1">
      <alignment horizontal="center" vertical="center" wrapText="1"/>
    </xf>
    <xf numFmtId="37" fontId="4" fillId="0" borderId="29" xfId="61" applyNumberFormat="1" applyFont="1" applyBorder="1" applyAlignment="1">
      <alignment vertical="center"/>
      <protection/>
    </xf>
    <xf numFmtId="37" fontId="4" fillId="0" borderId="79" xfId="61" applyNumberFormat="1" applyFont="1" applyBorder="1" applyAlignment="1">
      <alignment vertical="center"/>
      <protection/>
    </xf>
    <xf numFmtId="37" fontId="4" fillId="0" borderId="19" xfId="61" applyNumberFormat="1" applyFont="1" applyBorder="1" applyAlignment="1">
      <alignment vertical="center"/>
      <protection/>
    </xf>
    <xf numFmtId="37" fontId="4" fillId="0" borderId="64" xfId="61" applyNumberFormat="1" applyFont="1" applyBorder="1" applyAlignment="1">
      <alignment vertical="center"/>
      <protection/>
    </xf>
    <xf numFmtId="37" fontId="4" fillId="0" borderId="23" xfId="61" applyNumberFormat="1" applyFont="1" applyBorder="1" applyAlignment="1">
      <alignment vertical="center"/>
      <protection/>
    </xf>
    <xf numFmtId="37" fontId="4" fillId="0" borderId="13" xfId="61" applyNumberFormat="1" applyFont="1" applyBorder="1" applyAlignment="1">
      <alignment vertical="center"/>
      <protection/>
    </xf>
    <xf numFmtId="37" fontId="7" fillId="34" borderId="34" xfId="61" applyNumberFormat="1" applyFont="1" applyFill="1" applyBorder="1" applyAlignment="1" applyProtection="1">
      <alignment horizontal="center" vertical="center"/>
      <protection/>
    </xf>
    <xf numFmtId="37" fontId="7" fillId="34" borderId="74" xfId="61" applyNumberFormat="1" applyFont="1" applyFill="1" applyBorder="1" applyAlignment="1" applyProtection="1">
      <alignment vertical="center"/>
      <protection/>
    </xf>
    <xf numFmtId="37" fontId="7" fillId="34" borderId="80" xfId="61" applyNumberFormat="1" applyFont="1" applyFill="1" applyBorder="1" applyAlignment="1" applyProtection="1">
      <alignment vertical="center"/>
      <protection/>
    </xf>
    <xf numFmtId="37" fontId="7" fillId="34" borderId="60" xfId="61" applyNumberFormat="1" applyFont="1" applyFill="1" applyBorder="1" applyAlignment="1" applyProtection="1">
      <alignment vertical="center"/>
      <protection/>
    </xf>
    <xf numFmtId="200" fontId="7" fillId="34" borderId="81" xfId="42" applyNumberFormat="1" applyFont="1" applyFill="1" applyBorder="1" applyAlignment="1" applyProtection="1">
      <alignment vertical="center"/>
      <protection/>
    </xf>
    <xf numFmtId="200" fontId="7" fillId="34" borderId="74" xfId="42" applyNumberFormat="1" applyFont="1" applyFill="1" applyBorder="1" applyAlignment="1" applyProtection="1">
      <alignment vertical="center"/>
      <protection/>
    </xf>
    <xf numFmtId="200" fontId="7" fillId="34" borderId="60" xfId="42" applyNumberFormat="1" applyFont="1" applyFill="1" applyBorder="1" applyAlignment="1" applyProtection="1">
      <alignment vertical="center"/>
      <protection/>
    </xf>
    <xf numFmtId="37" fontId="7" fillId="34" borderId="27" xfId="61" applyNumberFormat="1" applyFont="1" applyFill="1" applyBorder="1" applyAlignment="1" applyProtection="1">
      <alignment horizontal="center" vertical="center"/>
      <protection/>
    </xf>
    <xf numFmtId="37" fontId="7" fillId="34" borderId="82" xfId="61" applyNumberFormat="1" applyFont="1" applyFill="1" applyBorder="1" applyAlignment="1" applyProtection="1">
      <alignment vertical="center"/>
      <protection/>
    </xf>
    <xf numFmtId="37" fontId="7" fillId="34" borderId="15" xfId="61" applyNumberFormat="1" applyFont="1" applyFill="1" applyBorder="1" applyAlignment="1" applyProtection="1">
      <alignment vertical="center"/>
      <protection/>
    </xf>
    <xf numFmtId="37" fontId="7" fillId="34" borderId="16" xfId="61" applyNumberFormat="1" applyFont="1" applyFill="1" applyBorder="1" applyAlignment="1" applyProtection="1">
      <alignment vertical="center"/>
      <protection/>
    </xf>
    <xf numFmtId="37" fontId="7" fillId="34" borderId="29" xfId="61" applyNumberFormat="1" applyFont="1" applyFill="1" applyBorder="1" applyAlignment="1" applyProtection="1">
      <alignment vertical="center"/>
      <protection/>
    </xf>
    <xf numFmtId="37" fontId="7" fillId="34" borderId="17" xfId="61" applyNumberFormat="1" applyFont="1" applyFill="1" applyBorder="1" applyAlignment="1" applyProtection="1">
      <alignment vertical="center"/>
      <protection/>
    </xf>
    <xf numFmtId="200" fontId="7" fillId="34" borderId="82" xfId="42" applyNumberFormat="1" applyFont="1" applyFill="1" applyBorder="1" applyAlignment="1" applyProtection="1">
      <alignment vertical="center"/>
      <protection/>
    </xf>
    <xf numFmtId="200" fontId="7" fillId="34" borderId="15" xfId="42" applyNumberFormat="1" applyFont="1" applyFill="1" applyBorder="1" applyAlignment="1" applyProtection="1">
      <alignment vertical="center"/>
      <protection/>
    </xf>
    <xf numFmtId="200" fontId="7" fillId="34" borderId="17" xfId="42" applyNumberFormat="1" applyFont="1" applyFill="1" applyBorder="1" applyAlignment="1" applyProtection="1">
      <alignment vertical="center"/>
      <protection/>
    </xf>
    <xf numFmtId="37" fontId="4" fillId="0" borderId="83" xfId="61" applyNumberFormat="1" applyFont="1" applyBorder="1" applyAlignment="1" applyProtection="1">
      <alignment vertical="center"/>
      <protection/>
    </xf>
    <xf numFmtId="38" fontId="5" fillId="0" borderId="82" xfId="49" applyFont="1" applyBorder="1" applyAlignment="1">
      <alignment horizontal="center" vertical="center" wrapText="1"/>
    </xf>
    <xf numFmtId="0" fontId="5" fillId="0" borderId="17" xfId="63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5" fillId="0" borderId="27" xfId="0" applyFont="1" applyBorder="1" applyAlignment="1">
      <alignment horizontal="center" vertical="center"/>
    </xf>
    <xf numFmtId="200" fontId="5" fillId="0" borderId="27" xfId="0" applyNumberFormat="1" applyFont="1" applyBorder="1" applyAlignment="1">
      <alignment horizontal="center" vertical="center"/>
    </xf>
    <xf numFmtId="200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7" xfId="63" applyNumberFormat="1" applyFont="1" applyBorder="1" applyAlignment="1" applyProtection="1">
      <alignment horizontal="distributed" vertical="center"/>
      <protection/>
    </xf>
    <xf numFmtId="200" fontId="5" fillId="0" borderId="27" xfId="42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63" applyNumberFormat="1" applyFont="1" applyBorder="1" applyAlignment="1" applyProtection="1">
      <alignment horizontal="distributed" vertical="center"/>
      <protection/>
    </xf>
    <xf numFmtId="200" fontId="5" fillId="0" borderId="0" xfId="42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200" fontId="5" fillId="0" borderId="86" xfId="42" applyNumberFormat="1" applyFont="1" applyBorder="1" applyAlignment="1">
      <alignment vertical="center"/>
    </xf>
    <xf numFmtId="37" fontId="5" fillId="0" borderId="87" xfId="61" applyNumberFormat="1" applyFont="1" applyBorder="1" applyAlignment="1" applyProtection="1">
      <alignment horizontal="distributed" vertical="center"/>
      <protection/>
    </xf>
    <xf numFmtId="37" fontId="5" fillId="0" borderId="88" xfId="61" applyNumberFormat="1" applyFont="1" applyFill="1" applyBorder="1" applyAlignment="1" applyProtection="1">
      <alignment horizontal="distributed" vertical="center"/>
      <protection/>
    </xf>
    <xf numFmtId="37" fontId="5" fillId="0" borderId="88" xfId="61" applyNumberFormat="1" applyFont="1" applyBorder="1" applyAlignment="1" applyProtection="1">
      <alignment horizontal="distributed" vertical="center"/>
      <protection/>
    </xf>
    <xf numFmtId="37" fontId="5" fillId="0" borderId="89" xfId="61" applyNumberFormat="1" applyFont="1" applyBorder="1" applyAlignment="1" applyProtection="1">
      <alignment horizontal="distributed" vertical="center"/>
      <protection/>
    </xf>
    <xf numFmtId="37" fontId="5" fillId="0" borderId="90" xfId="61" applyNumberFormat="1" applyFont="1" applyBorder="1" applyAlignment="1" applyProtection="1">
      <alignment horizontal="distributed" vertical="center"/>
      <protection/>
    </xf>
    <xf numFmtId="37" fontId="5" fillId="0" borderId="91" xfId="61" applyNumberFormat="1" applyFont="1" applyBorder="1" applyAlignment="1" applyProtection="1">
      <alignment horizontal="distributed" vertical="center"/>
      <protection/>
    </xf>
    <xf numFmtId="200" fontId="5" fillId="0" borderId="21" xfId="42" applyNumberFormat="1" applyFont="1" applyBorder="1" applyAlignment="1" applyProtection="1">
      <alignment vertical="center"/>
      <protection/>
    </xf>
    <xf numFmtId="200" fontId="5" fillId="0" borderId="25" xfId="42" applyNumberFormat="1" applyFont="1" applyBorder="1" applyAlignment="1" applyProtection="1">
      <alignment vertical="center"/>
      <protection/>
    </xf>
    <xf numFmtId="200" fontId="5" fillId="0" borderId="86" xfId="42" applyNumberFormat="1" applyFont="1" applyBorder="1" applyAlignment="1" applyProtection="1">
      <alignment vertical="center"/>
      <protection/>
    </xf>
    <xf numFmtId="200" fontId="5" fillId="0" borderId="14" xfId="42" applyNumberFormat="1" applyFont="1" applyBorder="1" applyAlignment="1" applyProtection="1">
      <alignment vertical="center"/>
      <protection/>
    </xf>
    <xf numFmtId="200" fontId="5" fillId="0" borderId="83" xfId="42" applyNumberFormat="1" applyFont="1" applyBorder="1" applyAlignment="1" applyProtection="1">
      <alignment vertical="center"/>
      <protection/>
    </xf>
    <xf numFmtId="0" fontId="5" fillId="0" borderId="79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38" fontId="4" fillId="0" borderId="0" xfId="49" applyFont="1" applyAlignment="1">
      <alignment vertical="center"/>
    </xf>
    <xf numFmtId="0" fontId="4" fillId="0" borderId="38" xfId="0" applyFont="1" applyBorder="1" applyAlignment="1">
      <alignment vertical="center"/>
    </xf>
    <xf numFmtId="38" fontId="19" fillId="0" borderId="0" xfId="49" applyFont="1" applyAlignment="1">
      <alignment vertical="center"/>
    </xf>
    <xf numFmtId="38" fontId="4" fillId="0" borderId="0" xfId="49" applyFont="1" applyBorder="1" applyAlignment="1" applyProtection="1">
      <alignment vertical="center"/>
      <protection/>
    </xf>
    <xf numFmtId="38" fontId="4" fillId="0" borderId="74" xfId="62" applyNumberFormat="1" applyFont="1" applyBorder="1" applyAlignment="1">
      <alignment vertical="center"/>
      <protection/>
    </xf>
    <xf numFmtId="38" fontId="4" fillId="0" borderId="73" xfId="49" applyFont="1" applyFill="1" applyBorder="1" applyAlignment="1">
      <alignment vertical="center"/>
    </xf>
    <xf numFmtId="38" fontId="4" fillId="0" borderId="74" xfId="49" applyFont="1" applyFill="1" applyBorder="1" applyAlignment="1">
      <alignment vertical="center"/>
    </xf>
    <xf numFmtId="38" fontId="4" fillId="0" borderId="79" xfId="62" applyNumberFormat="1" applyFont="1" applyBorder="1" applyAlignment="1">
      <alignment vertical="center"/>
      <protection/>
    </xf>
    <xf numFmtId="38" fontId="4" fillId="0" borderId="19" xfId="62" applyNumberFormat="1" applyFont="1" applyBorder="1" applyAlignment="1">
      <alignment vertical="center"/>
      <protection/>
    </xf>
    <xf numFmtId="38" fontId="4" fillId="0" borderId="64" xfId="62" applyNumberFormat="1" applyFont="1" applyBorder="1" applyAlignment="1">
      <alignment vertical="center"/>
      <protection/>
    </xf>
    <xf numFmtId="38" fontId="4" fillId="0" borderId="23" xfId="62" applyNumberFormat="1" applyFont="1" applyBorder="1" applyAlignment="1">
      <alignment vertical="center"/>
      <protection/>
    </xf>
    <xf numFmtId="38" fontId="4" fillId="0" borderId="64" xfId="49" applyFont="1" applyFill="1" applyBorder="1" applyAlignment="1">
      <alignment vertical="center"/>
    </xf>
    <xf numFmtId="38" fontId="4" fillId="0" borderId="23" xfId="49" applyFont="1" applyFill="1" applyBorder="1" applyAlignment="1">
      <alignment vertical="center"/>
    </xf>
    <xf numFmtId="38" fontId="4" fillId="0" borderId="13" xfId="49" applyFont="1" applyFill="1" applyBorder="1" applyAlignment="1">
      <alignment vertical="center"/>
    </xf>
    <xf numFmtId="38" fontId="4" fillId="0" borderId="11" xfId="49" applyFont="1" applyFill="1" applyBorder="1" applyAlignment="1">
      <alignment vertical="center"/>
    </xf>
    <xf numFmtId="38" fontId="4" fillId="0" borderId="11" xfId="62" applyNumberFormat="1" applyFont="1" applyBorder="1" applyAlignment="1">
      <alignment vertical="center"/>
      <protection/>
    </xf>
    <xf numFmtId="38" fontId="4" fillId="0" borderId="13" xfId="62" applyNumberFormat="1" applyFont="1" applyBorder="1" applyAlignment="1">
      <alignment vertical="center"/>
      <protection/>
    </xf>
    <xf numFmtId="37" fontId="4" fillId="0" borderId="93" xfId="62" applyNumberFormat="1" applyFont="1" applyBorder="1" applyAlignment="1" applyProtection="1">
      <alignment vertical="center"/>
      <protection/>
    </xf>
    <xf numFmtId="38" fontId="4" fillId="0" borderId="79" xfId="49" applyFont="1" applyFill="1" applyBorder="1" applyAlignment="1">
      <alignment vertical="center"/>
    </xf>
    <xf numFmtId="38" fontId="4" fillId="0" borderId="19" xfId="49" applyFont="1" applyFill="1" applyBorder="1" applyAlignment="1">
      <alignment vertical="center"/>
    </xf>
    <xf numFmtId="37" fontId="4" fillId="0" borderId="57" xfId="62" applyNumberFormat="1" applyFont="1" applyBorder="1" applyAlignment="1" applyProtection="1">
      <alignment vertical="center"/>
      <protection/>
    </xf>
    <xf numFmtId="37" fontId="4" fillId="0" borderId="94" xfId="62" applyNumberFormat="1" applyFont="1" applyBorder="1" applyAlignment="1" applyProtection="1">
      <alignment vertical="center"/>
      <protection/>
    </xf>
    <xf numFmtId="38" fontId="4" fillId="0" borderId="29" xfId="49" applyFont="1" applyFill="1" applyBorder="1" applyAlignment="1">
      <alignment vertical="center"/>
    </xf>
    <xf numFmtId="38" fontId="4" fillId="0" borderId="15" xfId="49" applyFont="1" applyFill="1" applyBorder="1" applyAlignment="1">
      <alignment vertical="center"/>
    </xf>
    <xf numFmtId="37" fontId="4" fillId="0" borderId="94" xfId="62" applyNumberFormat="1" applyFont="1" applyFill="1" applyBorder="1" applyAlignment="1" applyProtection="1">
      <alignment vertical="center"/>
      <protection/>
    </xf>
    <xf numFmtId="37" fontId="19" fillId="0" borderId="93" xfId="62" applyNumberFormat="1" applyFont="1" applyBorder="1" applyAlignment="1" applyProtection="1">
      <alignment vertical="center"/>
      <protection locked="0"/>
    </xf>
    <xf numFmtId="37" fontId="7" fillId="34" borderId="94" xfId="62" applyNumberFormat="1" applyFont="1" applyFill="1" applyBorder="1" applyAlignment="1" applyProtection="1">
      <alignment vertical="center"/>
      <protection/>
    </xf>
    <xf numFmtId="38" fontId="7" fillId="34" borderId="29" xfId="62" applyNumberFormat="1" applyFont="1" applyFill="1" applyBorder="1" applyAlignment="1">
      <alignment vertical="center"/>
      <protection/>
    </xf>
    <xf numFmtId="38" fontId="7" fillId="34" borderId="15" xfId="62" applyNumberFormat="1" applyFont="1" applyFill="1" applyBorder="1" applyAlignment="1">
      <alignment vertical="center"/>
      <protection/>
    </xf>
    <xf numFmtId="37" fontId="7" fillId="34" borderId="53" xfId="62" applyNumberFormat="1" applyFont="1" applyFill="1" applyBorder="1" applyAlignment="1" applyProtection="1">
      <alignment vertical="center"/>
      <protection/>
    </xf>
    <xf numFmtId="38" fontId="7" fillId="34" borderId="46" xfId="62" applyNumberFormat="1" applyFont="1" applyFill="1" applyBorder="1" applyAlignment="1">
      <alignment vertical="center"/>
      <protection/>
    </xf>
    <xf numFmtId="38" fontId="7" fillId="34" borderId="95" xfId="62" applyNumberFormat="1" applyFont="1" applyFill="1" applyBorder="1" applyAlignment="1">
      <alignment vertical="center"/>
      <protection/>
    </xf>
    <xf numFmtId="37" fontId="21" fillId="34" borderId="94" xfId="62" applyNumberFormat="1" applyFont="1" applyFill="1" applyBorder="1" applyAlignment="1" applyProtection="1">
      <alignment vertical="center"/>
      <protection locked="0"/>
    </xf>
    <xf numFmtId="37" fontId="4" fillId="0" borderId="0" xfId="61" applyNumberFormat="1" applyFont="1" applyAlignment="1">
      <alignment horizontal="right" vertical="center"/>
      <protection/>
    </xf>
    <xf numFmtId="37" fontId="5" fillId="0" borderId="0" xfId="61" applyNumberFormat="1" applyFont="1" applyBorder="1" applyAlignment="1">
      <alignment vertical="center"/>
      <protection/>
    </xf>
    <xf numFmtId="37" fontId="4" fillId="0" borderId="17" xfId="61" applyNumberFormat="1" applyFont="1" applyBorder="1" applyAlignment="1">
      <alignment vertical="center"/>
      <protection/>
    </xf>
    <xf numFmtId="37" fontId="4" fillId="0" borderId="21" xfId="61" applyNumberFormat="1" applyFont="1" applyBorder="1" applyAlignment="1">
      <alignment vertical="center"/>
      <protection/>
    </xf>
    <xf numFmtId="37" fontId="4" fillId="0" borderId="25" xfId="61" applyNumberFormat="1" applyFont="1" applyBorder="1" applyAlignment="1">
      <alignment vertical="center"/>
      <protection/>
    </xf>
    <xf numFmtId="37" fontId="4" fillId="0" borderId="14" xfId="61" applyNumberFormat="1" applyFont="1" applyBorder="1" applyAlignment="1">
      <alignment vertical="center"/>
      <protection/>
    </xf>
    <xf numFmtId="37" fontId="7" fillId="34" borderId="73" xfId="61" applyNumberFormat="1" applyFont="1" applyFill="1" applyBorder="1" applyAlignment="1">
      <alignment vertical="center"/>
      <protection/>
    </xf>
    <xf numFmtId="37" fontId="7" fillId="34" borderId="47" xfId="61" applyNumberFormat="1" applyFont="1" applyFill="1" applyBorder="1" applyAlignment="1">
      <alignment vertical="center"/>
      <protection/>
    </xf>
    <xf numFmtId="200" fontId="4" fillId="0" borderId="96" xfId="42" applyNumberFormat="1" applyFont="1" applyFill="1" applyBorder="1" applyAlignment="1" applyProtection="1">
      <alignment vertical="center"/>
      <protection/>
    </xf>
    <xf numFmtId="200" fontId="4" fillId="0" borderId="19" xfId="42" applyNumberFormat="1" applyFont="1" applyFill="1" applyBorder="1" applyAlignment="1" applyProtection="1">
      <alignment vertical="center"/>
      <protection/>
    </xf>
    <xf numFmtId="200" fontId="4" fillId="0" borderId="21" xfId="42" applyNumberFormat="1" applyFont="1" applyFill="1" applyBorder="1" applyAlignment="1" applyProtection="1">
      <alignment vertical="center"/>
      <protection/>
    </xf>
    <xf numFmtId="200" fontId="4" fillId="0" borderId="97" xfId="42" applyNumberFormat="1" applyFont="1" applyFill="1" applyBorder="1" applyAlignment="1" applyProtection="1">
      <alignment vertical="center"/>
      <protection/>
    </xf>
    <xf numFmtId="200" fontId="4" fillId="0" borderId="23" xfId="42" applyNumberFormat="1" applyFont="1" applyFill="1" applyBorder="1" applyAlignment="1" applyProtection="1">
      <alignment vertical="center"/>
      <protection/>
    </xf>
    <xf numFmtId="200" fontId="4" fillId="0" borderId="25" xfId="42" applyNumberFormat="1" applyFont="1" applyFill="1" applyBorder="1" applyAlignment="1" applyProtection="1">
      <alignment vertical="center"/>
      <protection/>
    </xf>
    <xf numFmtId="200" fontId="4" fillId="0" borderId="10" xfId="42" applyNumberFormat="1" applyFont="1" applyFill="1" applyBorder="1" applyAlignment="1" applyProtection="1">
      <alignment vertical="center"/>
      <protection/>
    </xf>
    <xf numFmtId="200" fontId="4" fillId="0" borderId="11" xfId="42" applyNumberFormat="1" applyFont="1" applyFill="1" applyBorder="1" applyAlignment="1" applyProtection="1">
      <alignment vertical="center"/>
      <protection/>
    </xf>
    <xf numFmtId="200" fontId="4" fillId="0" borderId="14" xfId="42" applyNumberFormat="1" applyFont="1" applyFill="1" applyBorder="1" applyAlignment="1" applyProtection="1">
      <alignment vertical="center"/>
      <protection/>
    </xf>
    <xf numFmtId="200" fontId="4" fillId="0" borderId="82" xfId="42" applyNumberFormat="1" applyFont="1" applyFill="1" applyBorder="1" applyAlignment="1" applyProtection="1">
      <alignment vertical="center"/>
      <protection/>
    </xf>
    <xf numFmtId="200" fontId="4" fillId="0" borderId="15" xfId="42" applyNumberFormat="1" applyFont="1" applyFill="1" applyBorder="1" applyAlignment="1" applyProtection="1">
      <alignment vertical="center"/>
      <protection/>
    </xf>
    <xf numFmtId="200" fontId="4" fillId="0" borderId="17" xfId="42" applyNumberFormat="1" applyFont="1" applyFill="1" applyBorder="1" applyAlignment="1" applyProtection="1">
      <alignment vertical="center"/>
      <protection/>
    </xf>
    <xf numFmtId="37" fontId="5" fillId="0" borderId="21" xfId="61" applyNumberFormat="1" applyFont="1" applyBorder="1" applyAlignment="1" applyProtection="1">
      <alignment horizontal="distributed" vertical="center"/>
      <protection/>
    </xf>
    <xf numFmtId="200" fontId="5" fillId="0" borderId="21" xfId="42" applyNumberFormat="1" applyFont="1" applyFill="1" applyBorder="1" applyAlignment="1" applyProtection="1">
      <alignment vertical="center"/>
      <protection/>
    </xf>
    <xf numFmtId="37" fontId="5" fillId="0" borderId="25" xfId="61" applyNumberFormat="1" applyFont="1" applyFill="1" applyBorder="1" applyAlignment="1" applyProtection="1">
      <alignment horizontal="distributed" vertical="center"/>
      <protection/>
    </xf>
    <xf numFmtId="200" fontId="5" fillId="0" borderId="25" xfId="42" applyNumberFormat="1" applyFont="1" applyFill="1" applyBorder="1" applyAlignment="1" applyProtection="1">
      <alignment vertical="center"/>
      <protection/>
    </xf>
    <xf numFmtId="37" fontId="5" fillId="0" borderId="25" xfId="61" applyNumberFormat="1" applyFont="1" applyBorder="1" applyAlignment="1" applyProtection="1">
      <alignment horizontal="distributed" vertical="center"/>
      <protection/>
    </xf>
    <xf numFmtId="37" fontId="5" fillId="0" borderId="86" xfId="61" applyNumberFormat="1" applyFont="1" applyBorder="1" applyAlignment="1" applyProtection="1">
      <alignment horizontal="distributed" vertical="center"/>
      <protection/>
    </xf>
    <xf numFmtId="200" fontId="5" fillId="0" borderId="86" xfId="42" applyNumberFormat="1" applyFont="1" applyFill="1" applyBorder="1" applyAlignment="1" applyProtection="1">
      <alignment vertical="center"/>
      <protection/>
    </xf>
    <xf numFmtId="37" fontId="5" fillId="0" borderId="14" xfId="61" applyNumberFormat="1" applyFont="1" applyBorder="1" applyAlignment="1" applyProtection="1">
      <alignment horizontal="distributed" vertical="center"/>
      <protection/>
    </xf>
    <xf numFmtId="200" fontId="5" fillId="0" borderId="14" xfId="42" applyNumberFormat="1" applyFont="1" applyFill="1" applyBorder="1" applyAlignment="1" applyProtection="1">
      <alignment vertical="center"/>
      <protection/>
    </xf>
    <xf numFmtId="37" fontId="5" fillId="0" borderId="83" xfId="61" applyNumberFormat="1" applyFont="1" applyBorder="1" applyAlignment="1" applyProtection="1">
      <alignment horizontal="distributed" vertical="center"/>
      <protection/>
    </xf>
    <xf numFmtId="200" fontId="5" fillId="0" borderId="83" xfId="42" applyNumberFormat="1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>
      <alignment horizontal="distributed" vertical="center"/>
    </xf>
    <xf numFmtId="0" fontId="4" fillId="0" borderId="98" xfId="0" applyFont="1" applyBorder="1" applyAlignment="1">
      <alignment vertical="center"/>
    </xf>
    <xf numFmtId="208" fontId="4" fillId="0" borderId="73" xfId="0" applyNumberFormat="1" applyFont="1" applyBorder="1" applyAlignment="1">
      <alignment vertical="center"/>
    </xf>
    <xf numFmtId="38" fontId="7" fillId="34" borderId="29" xfId="62" applyNumberFormat="1" applyFont="1" applyFill="1" applyBorder="1" applyAlignment="1">
      <alignment horizontal="right" vertical="center"/>
      <protection/>
    </xf>
    <xf numFmtId="38" fontId="7" fillId="34" borderId="94" xfId="62" applyNumberFormat="1" applyFont="1" applyFill="1" applyBorder="1" applyAlignment="1">
      <alignment horizontal="right" vertical="center"/>
      <protection/>
    </xf>
    <xf numFmtId="38" fontId="7" fillId="34" borderId="16" xfId="62" applyNumberFormat="1" applyFont="1" applyFill="1" applyBorder="1" applyAlignment="1">
      <alignment horizontal="right" vertical="center"/>
      <protection/>
    </xf>
    <xf numFmtId="38" fontId="7" fillId="34" borderId="94" xfId="62" applyNumberFormat="1" applyFont="1" applyFill="1" applyBorder="1" applyAlignment="1">
      <alignment vertical="center"/>
      <protection/>
    </xf>
    <xf numFmtId="38" fontId="4" fillId="0" borderId="46" xfId="62" applyNumberFormat="1" applyFont="1" applyBorder="1" applyAlignment="1">
      <alignment vertical="center"/>
      <protection/>
    </xf>
    <xf numFmtId="38" fontId="4" fillId="0" borderId="95" xfId="62" applyNumberFormat="1" applyFont="1" applyBorder="1" applyAlignment="1">
      <alignment vertical="center"/>
      <protection/>
    </xf>
    <xf numFmtId="38" fontId="4" fillId="0" borderId="46" xfId="49" applyFont="1" applyFill="1" applyBorder="1" applyAlignment="1">
      <alignment vertical="center"/>
    </xf>
    <xf numFmtId="37" fontId="4" fillId="0" borderId="22" xfId="62" applyNumberFormat="1" applyFont="1" applyBorder="1" applyAlignment="1" applyProtection="1">
      <alignment vertical="center"/>
      <protection/>
    </xf>
    <xf numFmtId="38" fontId="4" fillId="0" borderId="97" xfId="49" applyFont="1" applyFill="1" applyBorder="1" applyAlignment="1">
      <alignment vertical="center"/>
    </xf>
    <xf numFmtId="38" fontId="4" fillId="0" borderId="99" xfId="62" applyNumberFormat="1" applyFont="1" applyBorder="1" applyAlignment="1">
      <alignment vertical="center"/>
      <protection/>
    </xf>
    <xf numFmtId="38" fontId="4" fillId="0" borderId="92" xfId="49" applyFont="1" applyFill="1" applyBorder="1" applyAlignment="1">
      <alignment vertical="center"/>
    </xf>
    <xf numFmtId="38" fontId="4" fillId="0" borderId="100" xfId="62" applyNumberFormat="1" applyFont="1" applyBorder="1" applyAlignment="1">
      <alignment vertical="center"/>
      <protection/>
    </xf>
    <xf numFmtId="38" fontId="4" fillId="0" borderId="92" xfId="62" applyNumberFormat="1" applyFont="1" applyBorder="1" applyAlignment="1">
      <alignment vertical="center"/>
      <protection/>
    </xf>
    <xf numFmtId="38" fontId="7" fillId="34" borderId="79" xfId="62" applyNumberFormat="1" applyFont="1" applyFill="1" applyBorder="1" applyAlignment="1">
      <alignment vertical="center"/>
      <protection/>
    </xf>
    <xf numFmtId="38" fontId="7" fillId="34" borderId="19" xfId="62" applyNumberFormat="1" applyFont="1" applyFill="1" applyBorder="1" applyAlignment="1">
      <alignment vertical="center"/>
      <protection/>
    </xf>
    <xf numFmtId="38" fontId="4" fillId="0" borderId="72" xfId="62" applyNumberFormat="1" applyFont="1" applyBorder="1" applyAlignment="1">
      <alignment vertical="center"/>
      <protection/>
    </xf>
    <xf numFmtId="200" fontId="4" fillId="0" borderId="27" xfId="0" applyNumberFormat="1" applyFont="1" applyBorder="1" applyAlignment="1">
      <alignment vertical="center"/>
    </xf>
    <xf numFmtId="37" fontId="7" fillId="34" borderId="101" xfId="62" applyNumberFormat="1" applyFont="1" applyFill="1" applyBorder="1" applyAlignment="1" applyProtection="1">
      <alignment horizontal="right" vertical="center"/>
      <protection/>
    </xf>
    <xf numFmtId="37" fontId="7" fillId="34" borderId="27" xfId="61" applyNumberFormat="1" applyFont="1" applyFill="1" applyBorder="1" applyAlignment="1" applyProtection="1">
      <alignment horizontal="center" vertical="center" wrapText="1"/>
      <protection/>
    </xf>
    <xf numFmtId="37" fontId="5" fillId="0" borderId="27" xfId="61" applyNumberFormat="1" applyFont="1" applyBorder="1" applyAlignment="1">
      <alignment horizontal="center" vertical="center"/>
      <protection/>
    </xf>
    <xf numFmtId="200" fontId="5" fillId="0" borderId="27" xfId="42" applyNumberFormat="1" applyFont="1" applyFill="1" applyBorder="1" applyAlignment="1" applyProtection="1">
      <alignment vertical="center"/>
      <protection/>
    </xf>
    <xf numFmtId="37" fontId="4" fillId="0" borderId="12" xfId="61" applyNumberFormat="1" applyFont="1" applyBorder="1" applyAlignment="1">
      <alignment vertical="center"/>
      <protection/>
    </xf>
    <xf numFmtId="37" fontId="7" fillId="34" borderId="80" xfId="61" applyNumberFormat="1" applyFont="1" applyFill="1" applyBorder="1" applyAlignment="1">
      <alignment vertical="center"/>
      <protection/>
    </xf>
    <xf numFmtId="37" fontId="4" fillId="0" borderId="20" xfId="61" applyNumberFormat="1" applyFont="1" applyBorder="1" applyAlignment="1">
      <alignment vertical="center"/>
      <protection/>
    </xf>
    <xf numFmtId="37" fontId="4" fillId="0" borderId="24" xfId="61" applyNumberFormat="1" applyFont="1" applyBorder="1" applyAlignment="1">
      <alignment vertical="center"/>
      <protection/>
    </xf>
    <xf numFmtId="37" fontId="4" fillId="0" borderId="16" xfId="61" applyNumberFormat="1" applyFont="1" applyBorder="1" applyAlignment="1">
      <alignment vertical="center"/>
      <protection/>
    </xf>
    <xf numFmtId="37" fontId="4" fillId="0" borderId="47" xfId="61" applyNumberFormat="1" applyFont="1" applyBorder="1" applyAlignment="1">
      <alignment vertical="center"/>
      <protection/>
    </xf>
    <xf numFmtId="200" fontId="4" fillId="0" borderId="79" xfId="42" applyNumberFormat="1" applyFont="1" applyFill="1" applyBorder="1" applyAlignment="1" applyProtection="1">
      <alignment vertical="center"/>
      <protection/>
    </xf>
    <xf numFmtId="200" fontId="5" fillId="0" borderId="21" xfId="42" applyNumberFormat="1" applyFont="1" applyBorder="1" applyAlignment="1">
      <alignment vertical="center"/>
    </xf>
    <xf numFmtId="200" fontId="5" fillId="0" borderId="25" xfId="42" applyNumberFormat="1" applyFont="1" applyBorder="1" applyAlignment="1">
      <alignment vertical="center"/>
    </xf>
    <xf numFmtId="200" fontId="5" fillId="0" borderId="14" xfId="42" applyNumberFormat="1" applyFont="1" applyBorder="1" applyAlignment="1">
      <alignment vertical="center"/>
    </xf>
    <xf numFmtId="200" fontId="5" fillId="0" borderId="83" xfId="42" applyNumberFormat="1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208" fontId="4" fillId="0" borderId="43" xfId="0" applyNumberFormat="1" applyFont="1" applyBorder="1" applyAlignment="1">
      <alignment vertical="center"/>
    </xf>
    <xf numFmtId="200" fontId="4" fillId="0" borderId="102" xfId="0" applyNumberFormat="1" applyFont="1" applyBorder="1" applyAlignment="1">
      <alignment vertical="center"/>
    </xf>
    <xf numFmtId="208" fontId="4" fillId="0" borderId="103" xfId="0" applyNumberFormat="1" applyFont="1" applyBorder="1" applyAlignment="1">
      <alignment vertical="center"/>
    </xf>
    <xf numFmtId="200" fontId="4" fillId="0" borderId="104" xfId="0" applyNumberFormat="1" applyFont="1" applyBorder="1" applyAlignment="1">
      <alignment vertical="center"/>
    </xf>
    <xf numFmtId="37" fontId="7" fillId="34" borderId="29" xfId="62" applyNumberFormat="1" applyFont="1" applyFill="1" applyBorder="1" applyAlignment="1" applyProtection="1">
      <alignment vertical="center"/>
      <protection/>
    </xf>
    <xf numFmtId="37" fontId="7" fillId="34" borderId="15" xfId="62" applyNumberFormat="1" applyFont="1" applyFill="1" applyBorder="1" applyAlignment="1" applyProtection="1">
      <alignment vertical="center"/>
      <protection/>
    </xf>
    <xf numFmtId="37" fontId="7" fillId="34" borderId="19" xfId="62" applyNumberFormat="1" applyFont="1" applyFill="1" applyBorder="1" applyAlignment="1" applyProtection="1">
      <alignment vertical="center"/>
      <protection/>
    </xf>
    <xf numFmtId="37" fontId="7" fillId="34" borderId="79" xfId="62" applyNumberFormat="1" applyFont="1" applyFill="1" applyBorder="1" applyAlignment="1" applyProtection="1">
      <alignment vertical="center"/>
      <protection/>
    </xf>
    <xf numFmtId="0" fontId="4" fillId="0" borderId="86" xfId="62" applyFont="1" applyBorder="1" applyAlignment="1">
      <alignment horizontal="center" vertical="center" wrapText="1"/>
      <protection/>
    </xf>
    <xf numFmtId="38" fontId="7" fillId="34" borderId="17" xfId="62" applyNumberFormat="1" applyFont="1" applyFill="1" applyBorder="1" applyAlignment="1">
      <alignment horizontal="right" vertical="center"/>
      <protection/>
    </xf>
    <xf numFmtId="38" fontId="7" fillId="34" borderId="17" xfId="62" applyNumberFormat="1" applyFont="1" applyFill="1" applyBorder="1" applyAlignment="1">
      <alignment vertical="center"/>
      <protection/>
    </xf>
    <xf numFmtId="38" fontId="4" fillId="0" borderId="60" xfId="49" applyFont="1" applyBorder="1" applyAlignment="1">
      <alignment vertical="center"/>
    </xf>
    <xf numFmtId="38" fontId="7" fillId="34" borderId="21" xfId="62" applyNumberFormat="1" applyFont="1" applyFill="1" applyBorder="1" applyAlignment="1">
      <alignment vertical="center"/>
      <protection/>
    </xf>
    <xf numFmtId="38" fontId="7" fillId="34" borderId="17" xfId="49" applyFont="1" applyFill="1" applyBorder="1" applyAlignment="1">
      <alignment horizontal="right" vertical="center"/>
    </xf>
    <xf numFmtId="37" fontId="7" fillId="34" borderId="21" xfId="62" applyNumberFormat="1" applyFont="1" applyFill="1" applyBorder="1" applyAlignment="1" applyProtection="1">
      <alignment vertical="center"/>
      <protection/>
    </xf>
    <xf numFmtId="38" fontId="4" fillId="0" borderId="21" xfId="49" applyFont="1" applyBorder="1" applyAlignment="1">
      <alignment vertical="center"/>
    </xf>
    <xf numFmtId="38" fontId="4" fillId="0" borderId="25" xfId="49" applyFont="1" applyBorder="1" applyAlignment="1">
      <alignment vertical="center"/>
    </xf>
    <xf numFmtId="38" fontId="4" fillId="0" borderId="14" xfId="49" applyFont="1" applyBorder="1" applyAlignment="1">
      <alignment vertical="center"/>
    </xf>
    <xf numFmtId="38" fontId="4" fillId="0" borderId="23" xfId="49" applyFont="1" applyBorder="1" applyAlignment="1">
      <alignment vertical="center"/>
    </xf>
    <xf numFmtId="38" fontId="4" fillId="0" borderId="83" xfId="49" applyFont="1" applyBorder="1" applyAlignment="1">
      <alignment vertical="center"/>
    </xf>
    <xf numFmtId="38" fontId="4" fillId="0" borderId="100" xfId="49" applyFont="1" applyBorder="1" applyAlignment="1">
      <alignment vertical="center"/>
    </xf>
    <xf numFmtId="38" fontId="4" fillId="0" borderId="19" xfId="49" applyFont="1" applyBorder="1" applyAlignment="1">
      <alignment vertical="center"/>
    </xf>
    <xf numFmtId="38" fontId="4" fillId="0" borderId="74" xfId="49" applyFont="1" applyBorder="1" applyAlignment="1">
      <alignment vertical="center"/>
    </xf>
    <xf numFmtId="38" fontId="4" fillId="0" borderId="11" xfId="49" applyFont="1" applyBorder="1" applyAlignment="1">
      <alignment vertical="center"/>
    </xf>
    <xf numFmtId="38" fontId="4" fillId="0" borderId="47" xfId="49" applyFont="1" applyBorder="1" applyAlignment="1">
      <alignment vertical="center"/>
    </xf>
    <xf numFmtId="38" fontId="4" fillId="0" borderId="95" xfId="49" applyFont="1" applyBorder="1" applyAlignment="1">
      <alignment vertical="center"/>
    </xf>
    <xf numFmtId="38" fontId="4" fillId="0" borderId="86" xfId="49" applyFont="1" applyBorder="1" applyAlignment="1">
      <alignment vertical="center"/>
    </xf>
    <xf numFmtId="38" fontId="4" fillId="0" borderId="79" xfId="49" applyFont="1" applyBorder="1" applyAlignment="1">
      <alignment vertical="center"/>
    </xf>
    <xf numFmtId="37" fontId="4" fillId="0" borderId="100" xfId="61" applyNumberFormat="1" applyFont="1" applyBorder="1" applyAlignment="1" applyProtection="1">
      <alignment vertical="center"/>
      <protection/>
    </xf>
    <xf numFmtId="37" fontId="4" fillId="0" borderId="47" xfId="61" applyNumberFormat="1" applyFont="1" applyBorder="1" applyAlignment="1" applyProtection="1">
      <alignment vertical="center"/>
      <protection/>
    </xf>
    <xf numFmtId="37" fontId="4" fillId="0" borderId="75" xfId="61" applyNumberFormat="1" applyFont="1" applyBorder="1" applyAlignment="1" applyProtection="1">
      <alignment vertical="center"/>
      <protection/>
    </xf>
    <xf numFmtId="37" fontId="4" fillId="0" borderId="105" xfId="61" applyNumberFormat="1" applyFont="1" applyBorder="1" applyAlignment="1" applyProtection="1">
      <alignment vertical="center"/>
      <protection/>
    </xf>
    <xf numFmtId="37" fontId="4" fillId="0" borderId="64" xfId="61" applyNumberFormat="1" applyFont="1" applyBorder="1" applyAlignment="1" applyProtection="1">
      <alignment vertical="center"/>
      <protection/>
    </xf>
    <xf numFmtId="37" fontId="4" fillId="0" borderId="106" xfId="61" applyNumberFormat="1" applyFont="1" applyBorder="1" applyAlignment="1" applyProtection="1">
      <alignment vertical="center"/>
      <protection/>
    </xf>
    <xf numFmtId="37" fontId="4" fillId="0" borderId="79" xfId="61" applyNumberFormat="1" applyFont="1" applyBorder="1" applyAlignment="1" applyProtection="1">
      <alignment vertical="center"/>
      <protection/>
    </xf>
    <xf numFmtId="37" fontId="4" fillId="0" borderId="92" xfId="61" applyNumberFormat="1" applyFont="1" applyBorder="1" applyAlignment="1">
      <alignment vertical="center"/>
      <protection/>
    </xf>
    <xf numFmtId="37" fontId="4" fillId="0" borderId="57" xfId="61" applyNumberFormat="1" applyFont="1" applyBorder="1" applyAlignment="1">
      <alignment vertical="center"/>
      <protection/>
    </xf>
    <xf numFmtId="37" fontId="4" fillId="0" borderId="107" xfId="61" applyNumberFormat="1" applyFont="1" applyBorder="1" applyAlignment="1">
      <alignment vertical="center"/>
      <protection/>
    </xf>
    <xf numFmtId="37" fontId="4" fillId="0" borderId="106" xfId="61" applyNumberFormat="1" applyFont="1" applyBorder="1" applyAlignment="1">
      <alignment vertical="center"/>
      <protection/>
    </xf>
    <xf numFmtId="37" fontId="4" fillId="0" borderId="88" xfId="61" applyNumberFormat="1" applyFont="1" applyBorder="1" applyAlignment="1">
      <alignment vertical="center"/>
      <protection/>
    </xf>
    <xf numFmtId="38" fontId="5" fillId="0" borderId="23" xfId="49" applyFont="1" applyBorder="1" applyAlignment="1">
      <alignment vertical="center"/>
    </xf>
    <xf numFmtId="37" fontId="4" fillId="0" borderId="108" xfId="61" applyNumberFormat="1" applyFont="1" applyBorder="1" applyAlignment="1">
      <alignment vertical="center"/>
      <protection/>
    </xf>
    <xf numFmtId="37" fontId="7" fillId="34" borderId="109" xfId="61" applyNumberFormat="1" applyFont="1" applyFill="1" applyBorder="1" applyAlignment="1">
      <alignment vertical="center"/>
      <protection/>
    </xf>
    <xf numFmtId="37" fontId="7" fillId="34" borderId="29" xfId="61" applyNumberFormat="1" applyFont="1" applyFill="1" applyBorder="1" applyAlignment="1">
      <alignment vertical="center"/>
      <protection/>
    </xf>
    <xf numFmtId="37" fontId="7" fillId="34" borderId="81" xfId="61" applyNumberFormat="1" applyFont="1" applyFill="1" applyBorder="1" applyAlignment="1">
      <alignment vertical="center"/>
      <protection/>
    </xf>
    <xf numFmtId="38" fontId="5" fillId="0" borderId="99" xfId="49" applyFont="1" applyBorder="1" applyAlignment="1">
      <alignment vertical="center"/>
    </xf>
    <xf numFmtId="37" fontId="4" fillId="0" borderId="110" xfId="61" applyNumberFormat="1" applyFont="1" applyBorder="1" applyAlignment="1">
      <alignment vertical="center"/>
      <protection/>
    </xf>
    <xf numFmtId="37" fontId="4" fillId="0" borderId="83" xfId="61" applyNumberFormat="1" applyFont="1" applyBorder="1" applyAlignment="1">
      <alignment vertical="center"/>
      <protection/>
    </xf>
    <xf numFmtId="37" fontId="4" fillId="0" borderId="60" xfId="61" applyNumberFormat="1" applyFont="1" applyBorder="1" applyAlignment="1">
      <alignment vertical="center"/>
      <protection/>
    </xf>
    <xf numFmtId="37" fontId="4" fillId="0" borderId="49" xfId="61" applyNumberFormat="1" applyFont="1" applyBorder="1" applyAlignment="1">
      <alignment vertical="center"/>
      <protection/>
    </xf>
    <xf numFmtId="37" fontId="4" fillId="0" borderId="105" xfId="61" applyNumberFormat="1" applyFont="1" applyBorder="1" applyAlignment="1">
      <alignment vertical="center"/>
      <protection/>
    </xf>
    <xf numFmtId="38" fontId="4" fillId="0" borderId="73" xfId="62" applyNumberFormat="1" applyFont="1" applyBorder="1" applyAlignment="1">
      <alignment vertical="center"/>
      <protection/>
    </xf>
    <xf numFmtId="37" fontId="4" fillId="0" borderId="13" xfId="61" applyNumberFormat="1" applyFont="1" applyBorder="1" applyAlignment="1" applyProtection="1">
      <alignment vertical="center"/>
      <protection/>
    </xf>
    <xf numFmtId="200" fontId="5" fillId="0" borderId="0" xfId="42" applyNumberFormat="1" applyFont="1" applyAlignment="1">
      <alignment vertical="center"/>
    </xf>
    <xf numFmtId="38" fontId="5" fillId="0" borderId="96" xfId="49" applyFont="1" applyBorder="1" applyAlignment="1">
      <alignment vertical="center"/>
    </xf>
    <xf numFmtId="38" fontId="5" fillId="0" borderId="19" xfId="49" applyFont="1" applyBorder="1" applyAlignment="1">
      <alignment vertical="center"/>
    </xf>
    <xf numFmtId="38" fontId="5" fillId="0" borderId="97" xfId="49" applyFont="1" applyBorder="1" applyAlignment="1">
      <alignment vertical="center"/>
    </xf>
    <xf numFmtId="38" fontId="5" fillId="0" borderId="111" xfId="49" applyFont="1" applyBorder="1" applyAlignment="1">
      <alignment vertical="center"/>
    </xf>
    <xf numFmtId="38" fontId="5" fillId="0" borderId="10" xfId="49" applyFont="1" applyBorder="1" applyAlignment="1">
      <alignment vertical="center"/>
    </xf>
    <xf numFmtId="38" fontId="5" fillId="0" borderId="11" xfId="49" applyFont="1" applyBorder="1" applyAlignment="1">
      <alignment vertical="center"/>
    </xf>
    <xf numFmtId="38" fontId="5" fillId="0" borderId="112" xfId="49" applyFont="1" applyBorder="1" applyAlignment="1">
      <alignment vertical="center"/>
    </xf>
    <xf numFmtId="38" fontId="5" fillId="0" borderId="100" xfId="49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8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83" xfId="0" applyFont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37" fontId="5" fillId="0" borderId="29" xfId="61" applyNumberFormat="1" applyFont="1" applyFill="1" applyBorder="1" applyAlignment="1" applyProtection="1">
      <alignment vertical="center"/>
      <protection/>
    </xf>
    <xf numFmtId="37" fontId="5" fillId="0" borderId="15" xfId="61" applyNumberFormat="1" applyFont="1" applyFill="1" applyBorder="1" applyAlignment="1">
      <alignment vertical="center"/>
      <protection/>
    </xf>
    <xf numFmtId="200" fontId="5" fillId="0" borderId="17" xfId="42" applyNumberFormat="1" applyFont="1" applyFill="1" applyBorder="1" applyAlignment="1" applyProtection="1">
      <alignment vertical="center"/>
      <protection/>
    </xf>
    <xf numFmtId="0" fontId="5" fillId="0" borderId="27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86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83" xfId="0" applyFont="1" applyBorder="1" applyAlignment="1">
      <alignment horizontal="distributed" vertical="center"/>
    </xf>
    <xf numFmtId="208" fontId="4" fillId="0" borderId="77" xfId="0" applyNumberFormat="1" applyFont="1" applyBorder="1" applyAlignment="1">
      <alignment vertical="center"/>
    </xf>
    <xf numFmtId="200" fontId="4" fillId="0" borderId="77" xfId="0" applyNumberFormat="1" applyFont="1" applyBorder="1" applyAlignment="1">
      <alignment vertical="center"/>
    </xf>
    <xf numFmtId="200" fontId="4" fillId="0" borderId="78" xfId="0" applyNumberFormat="1" applyFont="1" applyBorder="1" applyAlignment="1">
      <alignment vertical="center"/>
    </xf>
    <xf numFmtId="0" fontId="7" fillId="0" borderId="41" xfId="0" applyNumberFormat="1" applyFont="1" applyBorder="1" applyAlignment="1" quotePrefix="1">
      <alignment horizontal="center" vertical="center"/>
    </xf>
    <xf numFmtId="0" fontId="7" fillId="0" borderId="40" xfId="0" applyNumberFormat="1" applyFont="1" applyBorder="1" applyAlignment="1" quotePrefix="1">
      <alignment horizontal="center" vertical="center"/>
    </xf>
    <xf numFmtId="37" fontId="7" fillId="34" borderId="17" xfId="62" applyNumberFormat="1" applyFont="1" applyFill="1" applyBorder="1" applyAlignment="1" applyProtection="1">
      <alignment vertical="center"/>
      <protection/>
    </xf>
    <xf numFmtId="37" fontId="7" fillId="34" borderId="29" xfId="62" applyNumberFormat="1" applyFont="1" applyFill="1" applyBorder="1" applyAlignment="1" applyProtection="1">
      <alignment horizontal="right" vertical="center"/>
      <protection/>
    </xf>
    <xf numFmtId="37" fontId="7" fillId="34" borderId="17" xfId="62" applyNumberFormat="1" applyFont="1" applyFill="1" applyBorder="1" applyAlignment="1" applyProtection="1">
      <alignment horizontal="right" vertical="center"/>
      <protection/>
    </xf>
    <xf numFmtId="0" fontId="4" fillId="0" borderId="107" xfId="62" applyFont="1" applyBorder="1" applyAlignment="1">
      <alignment horizontal="center" vertical="center" wrapText="1"/>
      <protection/>
    </xf>
    <xf numFmtId="0" fontId="4" fillId="0" borderId="105" xfId="62" applyFont="1" applyBorder="1" applyAlignment="1">
      <alignment horizontal="center" vertical="center" wrapText="1"/>
      <protection/>
    </xf>
    <xf numFmtId="38" fontId="7" fillId="34" borderId="16" xfId="62" applyNumberFormat="1" applyFont="1" applyFill="1" applyBorder="1" applyAlignment="1">
      <alignment vertical="center"/>
      <protection/>
    </xf>
    <xf numFmtId="38" fontId="4" fillId="0" borderId="110" xfId="49" applyFont="1" applyBorder="1" applyAlignment="1">
      <alignment vertical="center"/>
    </xf>
    <xf numFmtId="38" fontId="4" fillId="0" borderId="107" xfId="49" applyFont="1" applyBorder="1" applyAlignment="1">
      <alignment vertical="center"/>
    </xf>
    <xf numFmtId="38" fontId="4" fillId="0" borderId="20" xfId="49" applyFont="1" applyBorder="1" applyAlignment="1">
      <alignment vertical="center"/>
    </xf>
    <xf numFmtId="38" fontId="7" fillId="34" borderId="20" xfId="62" applyNumberFormat="1" applyFont="1" applyFill="1" applyBorder="1" applyAlignment="1">
      <alignment vertical="center"/>
      <protection/>
    </xf>
    <xf numFmtId="38" fontId="4" fillId="0" borderId="24" xfId="49" applyFont="1" applyBorder="1" applyAlignment="1">
      <alignment vertical="center"/>
    </xf>
    <xf numFmtId="38" fontId="4" fillId="0" borderId="106" xfId="49" applyFont="1" applyBorder="1" applyAlignment="1">
      <alignment vertical="center"/>
    </xf>
    <xf numFmtId="38" fontId="4" fillId="0" borderId="80" xfId="49" applyFont="1" applyBorder="1" applyAlignment="1">
      <alignment vertical="center"/>
    </xf>
    <xf numFmtId="38" fontId="4" fillId="0" borderId="12" xfId="49" applyFont="1" applyBorder="1" applyAlignment="1">
      <alignment vertical="center"/>
    </xf>
    <xf numFmtId="37" fontId="7" fillId="34" borderId="20" xfId="62" applyNumberFormat="1" applyFont="1" applyFill="1" applyBorder="1" applyAlignment="1" applyProtection="1">
      <alignment vertical="center"/>
      <protection/>
    </xf>
    <xf numFmtId="208" fontId="4" fillId="0" borderId="27" xfId="0" applyNumberFormat="1" applyFont="1" applyBorder="1" applyAlignment="1">
      <alignment horizontal="center" vertical="center"/>
    </xf>
    <xf numFmtId="208" fontId="4" fillId="0" borderId="41" xfId="0" applyNumberFormat="1" applyFont="1" applyBorder="1" applyAlignment="1">
      <alignment horizontal="center" vertical="center"/>
    </xf>
    <xf numFmtId="0" fontId="4" fillId="0" borderId="49" xfId="62" applyFont="1" applyBorder="1" applyAlignment="1">
      <alignment horizontal="center" vertical="center" wrapText="1"/>
      <protection/>
    </xf>
    <xf numFmtId="37" fontId="5" fillId="0" borderId="53" xfId="61" applyNumberFormat="1" applyFont="1" applyBorder="1" applyAlignment="1" applyProtection="1">
      <alignment vertical="center"/>
      <protection/>
    </xf>
    <xf numFmtId="37" fontId="5" fillId="0" borderId="69" xfId="61" applyNumberFormat="1" applyFont="1" applyBorder="1" applyAlignment="1">
      <alignment vertical="center"/>
      <protection/>
    </xf>
    <xf numFmtId="37" fontId="5" fillId="0" borderId="70" xfId="61" applyNumberFormat="1" applyFont="1" applyBorder="1" applyAlignment="1">
      <alignment vertical="center"/>
      <protection/>
    </xf>
    <xf numFmtId="37" fontId="5" fillId="0" borderId="59" xfId="61" applyNumberFormat="1" applyFont="1" applyBorder="1" applyAlignment="1" applyProtection="1">
      <alignment vertical="center"/>
      <protection/>
    </xf>
    <xf numFmtId="37" fontId="5" fillId="0" borderId="113" xfId="61" applyNumberFormat="1" applyFont="1" applyBorder="1" applyAlignment="1">
      <alignment vertical="center"/>
      <protection/>
    </xf>
    <xf numFmtId="37" fontId="5" fillId="0" borderId="28" xfId="61" applyNumberFormat="1" applyFont="1" applyBorder="1" applyAlignment="1">
      <alignment vertical="center"/>
      <protection/>
    </xf>
    <xf numFmtId="37" fontId="5" fillId="0" borderId="114" xfId="61" applyNumberFormat="1" applyFont="1" applyBorder="1" applyAlignment="1">
      <alignment vertical="center"/>
      <protection/>
    </xf>
    <xf numFmtId="37" fontId="5" fillId="0" borderId="101" xfId="61" applyNumberFormat="1" applyFont="1" applyBorder="1" applyAlignment="1">
      <alignment vertical="center"/>
      <protection/>
    </xf>
    <xf numFmtId="0" fontId="4" fillId="0" borderId="115" xfId="0" applyFont="1" applyBorder="1" applyAlignment="1">
      <alignment horizontal="center" vertical="center"/>
    </xf>
    <xf numFmtId="200" fontId="7" fillId="34" borderId="16" xfId="42" applyNumberFormat="1" applyFont="1" applyFill="1" applyBorder="1" applyAlignment="1" applyProtection="1">
      <alignment horizontal="right" vertical="center"/>
      <protection/>
    </xf>
    <xf numFmtId="200" fontId="4" fillId="0" borderId="80" xfId="42" applyNumberFormat="1" applyFont="1" applyBorder="1" applyAlignment="1">
      <alignment vertical="center"/>
    </xf>
    <xf numFmtId="200" fontId="4" fillId="0" borderId="107" xfId="42" applyNumberFormat="1" applyFont="1" applyBorder="1" applyAlignment="1">
      <alignment vertical="center"/>
    </xf>
    <xf numFmtId="200" fontId="4" fillId="0" borderId="24" xfId="42" applyNumberFormat="1" applyFont="1" applyBorder="1" applyAlignment="1">
      <alignment vertical="center"/>
    </xf>
    <xf numFmtId="200" fontId="4" fillId="0" borderId="106" xfId="42" applyNumberFormat="1" applyFont="1" applyBorder="1" applyAlignment="1">
      <alignment vertical="center"/>
    </xf>
    <xf numFmtId="200" fontId="4" fillId="0" borderId="20" xfId="42" applyNumberFormat="1" applyFont="1" applyBorder="1" applyAlignment="1">
      <alignment vertical="center"/>
    </xf>
    <xf numFmtId="200" fontId="4" fillId="0" borderId="12" xfId="42" applyNumberFormat="1" applyFont="1" applyBorder="1" applyAlignment="1">
      <alignment vertical="center"/>
    </xf>
    <xf numFmtId="0" fontId="4" fillId="0" borderId="81" xfId="62" applyFont="1" applyBorder="1" applyAlignment="1">
      <alignment horizontal="center" vertical="center"/>
      <protection/>
    </xf>
    <xf numFmtId="0" fontId="4" fillId="0" borderId="116" xfId="62" applyFont="1" applyBorder="1" applyAlignment="1">
      <alignment horizontal="center" vertical="center" wrapText="1"/>
      <protection/>
    </xf>
    <xf numFmtId="38" fontId="7" fillId="34" borderId="82" xfId="62" applyNumberFormat="1" applyFont="1" applyFill="1" applyBorder="1" applyAlignment="1">
      <alignment vertical="center"/>
      <protection/>
    </xf>
    <xf numFmtId="38" fontId="4" fillId="0" borderId="109" xfId="62" applyNumberFormat="1" applyFont="1" applyBorder="1" applyAlignment="1">
      <alignment vertical="center"/>
      <protection/>
    </xf>
    <xf numFmtId="38" fontId="4" fillId="0" borderId="111" xfId="62" applyNumberFormat="1" applyFont="1" applyBorder="1" applyAlignment="1">
      <alignment vertical="center"/>
      <protection/>
    </xf>
    <xf numFmtId="38" fontId="4" fillId="0" borderId="97" xfId="62" applyNumberFormat="1" applyFont="1" applyBorder="1" applyAlignment="1">
      <alignment vertical="center"/>
      <protection/>
    </xf>
    <xf numFmtId="38" fontId="4" fillId="0" borderId="81" xfId="62" applyNumberFormat="1" applyFont="1" applyBorder="1" applyAlignment="1">
      <alignment vertical="center"/>
      <protection/>
    </xf>
    <xf numFmtId="38" fontId="4" fillId="0" borderId="112" xfId="62" applyNumberFormat="1" applyFont="1" applyBorder="1" applyAlignment="1">
      <alignment vertical="center"/>
      <protection/>
    </xf>
    <xf numFmtId="38" fontId="4" fillId="0" borderId="96" xfId="62" applyNumberFormat="1" applyFont="1" applyBorder="1" applyAlignment="1">
      <alignment vertical="center"/>
      <protection/>
    </xf>
    <xf numFmtId="38" fontId="4" fillId="0" borderId="10" xfId="62" applyNumberFormat="1" applyFont="1" applyBorder="1" applyAlignment="1">
      <alignment vertical="center"/>
      <protection/>
    </xf>
    <xf numFmtId="0" fontId="4" fillId="0" borderId="99" xfId="62" applyFont="1" applyBorder="1" applyAlignment="1">
      <alignment horizontal="center" vertical="center" wrapText="1"/>
      <protection/>
    </xf>
    <xf numFmtId="37" fontId="7" fillId="34" borderId="15" xfId="62" applyNumberFormat="1" applyFont="1" applyFill="1" applyBorder="1" applyAlignment="1" applyProtection="1">
      <alignment horizontal="right" vertical="center"/>
      <protection/>
    </xf>
    <xf numFmtId="200" fontId="7" fillId="34" borderId="17" xfId="42" applyNumberFormat="1" applyFont="1" applyFill="1" applyBorder="1" applyAlignment="1" applyProtection="1">
      <alignment horizontal="right" vertical="center"/>
      <protection/>
    </xf>
    <xf numFmtId="200" fontId="4" fillId="0" borderId="60" xfId="42" applyNumberFormat="1" applyFont="1" applyBorder="1" applyAlignment="1">
      <alignment vertical="center"/>
    </xf>
    <xf numFmtId="200" fontId="4" fillId="0" borderId="86" xfId="42" applyNumberFormat="1" applyFont="1" applyBorder="1" applyAlignment="1">
      <alignment vertical="center"/>
    </xf>
    <xf numFmtId="200" fontId="4" fillId="0" borderId="25" xfId="42" applyNumberFormat="1" applyFont="1" applyBorder="1" applyAlignment="1">
      <alignment vertical="center"/>
    </xf>
    <xf numFmtId="200" fontId="4" fillId="0" borderId="83" xfId="42" applyNumberFormat="1" applyFont="1" applyBorder="1" applyAlignment="1">
      <alignment vertical="center"/>
    </xf>
    <xf numFmtId="200" fontId="4" fillId="0" borderId="21" xfId="42" applyNumberFormat="1" applyFont="1" applyBorder="1" applyAlignment="1">
      <alignment vertical="center"/>
    </xf>
    <xf numFmtId="200" fontId="4" fillId="0" borderId="14" xfId="42" applyNumberFormat="1" applyFont="1" applyBorder="1" applyAlignment="1">
      <alignment vertical="center"/>
    </xf>
    <xf numFmtId="0" fontId="4" fillId="0" borderId="60" xfId="62" applyFont="1" applyBorder="1" applyAlignment="1">
      <alignment horizontal="center" vertical="center" wrapText="1"/>
      <protection/>
    </xf>
    <xf numFmtId="38" fontId="4" fillId="0" borderId="99" xfId="49" applyFont="1" applyBorder="1" applyAlignment="1">
      <alignment vertical="center"/>
    </xf>
    <xf numFmtId="0" fontId="4" fillId="0" borderId="74" xfId="62" applyFont="1" applyBorder="1" applyAlignment="1">
      <alignment horizontal="center" vertical="center" wrapText="1"/>
      <protection/>
    </xf>
    <xf numFmtId="200" fontId="7" fillId="0" borderId="41" xfId="0" applyNumberFormat="1" applyFont="1" applyBorder="1" applyAlignment="1">
      <alignment horizontal="center" vertical="center"/>
    </xf>
    <xf numFmtId="200" fontId="7" fillId="0" borderId="40" xfId="0" applyNumberFormat="1" applyFont="1" applyBorder="1" applyAlignment="1">
      <alignment horizontal="center" vertical="center"/>
    </xf>
    <xf numFmtId="0" fontId="4" fillId="0" borderId="117" xfId="0" applyFont="1" applyBorder="1" applyAlignment="1">
      <alignment horizontal="center" vertical="center"/>
    </xf>
    <xf numFmtId="208" fontId="4" fillId="0" borderId="77" xfId="0" applyNumberFormat="1" applyFont="1" applyBorder="1" applyAlignment="1">
      <alignment horizontal="center" vertical="center"/>
    </xf>
    <xf numFmtId="208" fontId="4" fillId="0" borderId="33" xfId="0" applyNumberFormat="1" applyFont="1" applyBorder="1" applyAlignment="1">
      <alignment vertical="center"/>
    </xf>
    <xf numFmtId="200" fontId="4" fillId="0" borderId="0" xfId="0" applyNumberFormat="1" applyFont="1" applyBorder="1" applyAlignment="1">
      <alignment vertical="center"/>
    </xf>
    <xf numFmtId="208" fontId="4" fillId="0" borderId="34" xfId="0" applyNumberFormat="1" applyFont="1" applyBorder="1" applyAlignment="1">
      <alignment horizontal="center" vertical="center"/>
    </xf>
    <xf numFmtId="208" fontId="4" fillId="0" borderId="35" xfId="0" applyNumberFormat="1" applyFont="1" applyBorder="1" applyAlignment="1">
      <alignment vertical="center"/>
    </xf>
    <xf numFmtId="200" fontId="4" fillId="0" borderId="118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208" fontId="4" fillId="0" borderId="0" xfId="0" applyNumberFormat="1" applyFont="1" applyBorder="1" applyAlignment="1">
      <alignment horizontal="center" vertical="center"/>
    </xf>
    <xf numFmtId="208" fontId="4" fillId="0" borderId="0" xfId="0" applyNumberFormat="1" applyFont="1" applyBorder="1" applyAlignment="1">
      <alignment horizontal="right" vertical="center"/>
    </xf>
    <xf numFmtId="208" fontId="7" fillId="0" borderId="0" xfId="0" applyNumberFormat="1" applyFont="1" applyBorder="1" applyAlignment="1">
      <alignment horizontal="center" vertical="center"/>
    </xf>
    <xf numFmtId="200" fontId="7" fillId="0" borderId="0" xfId="0" applyNumberFormat="1" applyFont="1" applyBorder="1" applyAlignment="1">
      <alignment horizontal="center" vertical="center"/>
    </xf>
    <xf numFmtId="0" fontId="4" fillId="0" borderId="86" xfId="62" applyFont="1" applyBorder="1" applyAlignment="1">
      <alignment horizontal="center" vertical="center"/>
      <protection/>
    </xf>
    <xf numFmtId="0" fontId="4" fillId="0" borderId="80" xfId="62" applyFont="1" applyBorder="1" applyAlignment="1">
      <alignment horizontal="center" vertical="center"/>
      <protection/>
    </xf>
    <xf numFmtId="0" fontId="4" fillId="0" borderId="60" xfId="62" applyFont="1" applyBorder="1" applyAlignment="1">
      <alignment horizontal="center" vertical="center"/>
      <protection/>
    </xf>
    <xf numFmtId="200" fontId="7" fillId="34" borderId="16" xfId="42" applyNumberFormat="1" applyFont="1" applyFill="1" applyBorder="1" applyAlignment="1">
      <alignment horizontal="right" vertical="center"/>
    </xf>
    <xf numFmtId="200" fontId="7" fillId="34" borderId="17" xfId="42" applyNumberFormat="1" applyFont="1" applyFill="1" applyBorder="1" applyAlignment="1">
      <alignment horizontal="right" vertical="center"/>
    </xf>
    <xf numFmtId="200" fontId="4" fillId="0" borderId="47" xfId="42" applyNumberFormat="1" applyFont="1" applyBorder="1" applyAlignment="1">
      <alignment vertical="center"/>
    </xf>
    <xf numFmtId="200" fontId="4" fillId="0" borderId="110" xfId="42" applyNumberFormat="1" applyFont="1" applyBorder="1" applyAlignment="1">
      <alignment vertical="center"/>
    </xf>
    <xf numFmtId="37" fontId="7" fillId="34" borderId="81" xfId="61" applyNumberFormat="1" applyFont="1" applyFill="1" applyBorder="1" applyAlignment="1" applyProtection="1">
      <alignment vertical="center"/>
      <protection/>
    </xf>
    <xf numFmtId="37" fontId="4" fillId="0" borderId="35" xfId="61" applyNumberFormat="1" applyFont="1" applyBorder="1" applyAlignment="1" applyProtection="1">
      <alignment vertical="center"/>
      <protection/>
    </xf>
    <xf numFmtId="37" fontId="7" fillId="34" borderId="73" xfId="61" applyNumberFormat="1" applyFont="1" applyFill="1" applyBorder="1" applyAlignment="1" applyProtection="1">
      <alignment vertical="center"/>
      <protection/>
    </xf>
    <xf numFmtId="37" fontId="4" fillId="0" borderId="29" xfId="61" applyNumberFormat="1" applyFont="1" applyBorder="1" applyAlignment="1" applyProtection="1">
      <alignment vertical="center"/>
      <protection/>
    </xf>
    <xf numFmtId="37" fontId="7" fillId="34" borderId="49" xfId="61" applyNumberFormat="1" applyFont="1" applyFill="1" applyBorder="1" applyAlignment="1" applyProtection="1">
      <alignment vertical="center"/>
      <protection/>
    </xf>
    <xf numFmtId="37" fontId="4" fillId="0" borderId="87" xfId="61" applyNumberFormat="1" applyFont="1" applyBorder="1" applyAlignment="1" applyProtection="1">
      <alignment vertical="center"/>
      <protection/>
    </xf>
    <xf numFmtId="37" fontId="4" fillId="0" borderId="88" xfId="61" applyNumberFormat="1" applyFont="1" applyBorder="1" applyAlignment="1" applyProtection="1">
      <alignment vertical="center"/>
      <protection/>
    </xf>
    <xf numFmtId="37" fontId="4" fillId="0" borderId="92" xfId="61" applyNumberFormat="1" applyFont="1" applyBorder="1" applyAlignment="1" applyProtection="1">
      <alignment vertical="center"/>
      <protection/>
    </xf>
    <xf numFmtId="37" fontId="4" fillId="0" borderId="49" xfId="61" applyNumberFormat="1" applyFont="1" applyBorder="1" applyAlignment="1" applyProtection="1">
      <alignment vertical="center"/>
      <protection/>
    </xf>
    <xf numFmtId="37" fontId="4" fillId="0" borderId="28" xfId="61" applyNumberFormat="1" applyFont="1" applyBorder="1" applyAlignment="1" applyProtection="1">
      <alignment vertical="center"/>
      <protection/>
    </xf>
    <xf numFmtId="37" fontId="4" fillId="0" borderId="93" xfId="61" applyNumberFormat="1" applyFont="1" applyBorder="1" applyAlignment="1">
      <alignment vertical="center"/>
      <protection/>
    </xf>
    <xf numFmtId="200" fontId="4" fillId="0" borderId="113" xfId="42" applyNumberFormat="1" applyFont="1" applyBorder="1" applyAlignment="1">
      <alignment vertical="center"/>
    </xf>
    <xf numFmtId="200" fontId="4" fillId="0" borderId="89" xfId="42" applyNumberFormat="1" applyFont="1" applyBorder="1" applyAlignment="1">
      <alignment vertical="center"/>
    </xf>
    <xf numFmtId="200" fontId="4" fillId="0" borderId="88" xfId="42" applyNumberFormat="1" applyFont="1" applyBorder="1" applyAlignment="1">
      <alignment vertical="center"/>
    </xf>
    <xf numFmtId="200" fontId="4" fillId="0" borderId="91" xfId="42" applyNumberFormat="1" applyFont="1" applyBorder="1" applyAlignment="1">
      <alignment vertical="center"/>
    </xf>
    <xf numFmtId="38" fontId="4" fillId="0" borderId="15" xfId="49" applyFont="1" applyBorder="1" applyAlignment="1">
      <alignment vertical="center"/>
    </xf>
    <xf numFmtId="200" fontId="7" fillId="34" borderId="119" xfId="42" applyNumberFormat="1" applyFont="1" applyFill="1" applyBorder="1" applyAlignment="1" applyProtection="1">
      <alignment horizontal="right" vertical="center"/>
      <protection/>
    </xf>
    <xf numFmtId="200" fontId="4" fillId="0" borderId="87" xfId="42" applyNumberFormat="1" applyFont="1" applyBorder="1" applyAlignment="1">
      <alignment vertical="center"/>
    </xf>
    <xf numFmtId="200" fontId="4" fillId="0" borderId="90" xfId="42" applyNumberFormat="1" applyFont="1" applyBorder="1" applyAlignment="1">
      <alignment vertical="center"/>
    </xf>
    <xf numFmtId="38" fontId="4" fillId="0" borderId="75" xfId="49" applyFont="1" applyBorder="1" applyAlignment="1">
      <alignment vertical="center"/>
    </xf>
    <xf numFmtId="37" fontId="4" fillId="0" borderId="85" xfId="61" applyNumberFormat="1" applyFont="1" applyBorder="1" applyAlignment="1" applyProtection="1">
      <alignment vertical="center"/>
      <protection/>
    </xf>
    <xf numFmtId="38" fontId="4" fillId="0" borderId="112" xfId="49" applyFont="1" applyFill="1" applyBorder="1" applyAlignment="1">
      <alignment vertical="center"/>
    </xf>
    <xf numFmtId="38" fontId="4" fillId="0" borderId="100" xfId="49" applyFont="1" applyFill="1" applyBorder="1" applyAlignment="1">
      <alignment vertical="center"/>
    </xf>
    <xf numFmtId="38" fontId="4" fillId="0" borderId="49" xfId="49" applyFont="1" applyFill="1" applyBorder="1" applyAlignment="1">
      <alignment vertical="center"/>
    </xf>
    <xf numFmtId="38" fontId="4" fillId="0" borderId="75" xfId="49" applyFont="1" applyFill="1" applyBorder="1" applyAlignment="1">
      <alignment vertical="center"/>
    </xf>
    <xf numFmtId="37" fontId="4" fillId="0" borderId="68" xfId="61" applyNumberFormat="1" applyFont="1" applyBorder="1" applyAlignment="1" applyProtection="1">
      <alignment vertical="center"/>
      <protection/>
    </xf>
    <xf numFmtId="37" fontId="4" fillId="0" borderId="101" xfId="62" applyNumberFormat="1" applyFont="1" applyFill="1" applyBorder="1" applyAlignment="1" applyProtection="1">
      <alignment vertical="center"/>
      <protection/>
    </xf>
    <xf numFmtId="37" fontId="4" fillId="0" borderId="101" xfId="62" applyNumberFormat="1" applyFont="1" applyBorder="1" applyAlignment="1" applyProtection="1">
      <alignment vertical="center"/>
      <protection/>
    </xf>
    <xf numFmtId="37" fontId="4" fillId="0" borderId="85" xfId="61" applyNumberFormat="1" applyFont="1" applyFill="1" applyBorder="1" applyAlignment="1" applyProtection="1">
      <alignment vertical="center"/>
      <protection/>
    </xf>
    <xf numFmtId="37" fontId="4" fillId="0" borderId="120" xfId="62" applyNumberFormat="1" applyFont="1" applyBorder="1" applyAlignment="1" applyProtection="1">
      <alignment vertical="center"/>
      <protection/>
    </xf>
    <xf numFmtId="37" fontId="19" fillId="0" borderId="120" xfId="62" applyNumberFormat="1" applyFont="1" applyBorder="1" applyAlignment="1" applyProtection="1">
      <alignment vertical="center"/>
      <protection locked="0"/>
    </xf>
    <xf numFmtId="37" fontId="4" fillId="0" borderId="85" xfId="62" applyNumberFormat="1" applyFont="1" applyBorder="1" applyAlignment="1" applyProtection="1">
      <alignment vertical="center"/>
      <protection/>
    </xf>
    <xf numFmtId="37" fontId="4" fillId="0" borderId="26" xfId="62" applyNumberFormat="1" applyFont="1" applyBorder="1" applyAlignment="1" applyProtection="1">
      <alignment vertical="center"/>
      <protection/>
    </xf>
    <xf numFmtId="38" fontId="4" fillId="0" borderId="10" xfId="49" applyFont="1" applyFill="1" applyBorder="1" applyAlignment="1">
      <alignment vertical="center"/>
    </xf>
    <xf numFmtId="37" fontId="7" fillId="34" borderId="68" xfId="61" applyNumberFormat="1" applyFont="1" applyFill="1" applyBorder="1" applyAlignment="1" applyProtection="1">
      <alignment horizontal="center" vertical="center"/>
      <protection/>
    </xf>
    <xf numFmtId="37" fontId="7" fillId="34" borderId="28" xfId="62" applyNumberFormat="1" applyFont="1" applyFill="1" applyBorder="1" applyAlignment="1" applyProtection="1">
      <alignment horizontal="right" vertical="center"/>
      <protection/>
    </xf>
    <xf numFmtId="38" fontId="4" fillId="0" borderId="121" xfId="49" applyFont="1" applyBorder="1" applyAlignment="1">
      <alignment vertical="center"/>
    </xf>
    <xf numFmtId="37" fontId="7" fillId="34" borderId="82" xfId="62" applyNumberFormat="1" applyFont="1" applyFill="1" applyBorder="1" applyAlignment="1" applyProtection="1">
      <alignment vertical="center"/>
      <protection/>
    </xf>
    <xf numFmtId="37" fontId="7" fillId="34" borderId="82" xfId="62" applyNumberFormat="1" applyFont="1" applyFill="1" applyBorder="1" applyAlignment="1" applyProtection="1">
      <alignment horizontal="right" vertical="center"/>
      <protection/>
    </xf>
    <xf numFmtId="38" fontId="4" fillId="0" borderId="109" xfId="49" applyFont="1" applyBorder="1" applyAlignment="1">
      <alignment vertical="center"/>
    </xf>
    <xf numFmtId="38" fontId="4" fillId="0" borderId="112" xfId="49" applyFont="1" applyBorder="1" applyAlignment="1">
      <alignment vertical="center"/>
    </xf>
    <xf numFmtId="0" fontId="4" fillId="0" borderId="122" xfId="0" applyFont="1" applyBorder="1" applyAlignment="1">
      <alignment horizontal="center" vertical="center"/>
    </xf>
    <xf numFmtId="208" fontId="4" fillId="0" borderId="68" xfId="0" applyNumberFormat="1" applyFont="1" applyBorder="1" applyAlignment="1">
      <alignment vertical="center"/>
    </xf>
    <xf numFmtId="200" fontId="4" fillId="0" borderId="28" xfId="0" applyNumberFormat="1" applyFont="1" applyBorder="1" applyAlignment="1">
      <alignment vertical="center"/>
    </xf>
    <xf numFmtId="0" fontId="4" fillId="0" borderId="123" xfId="0" applyFont="1" applyBorder="1" applyAlignment="1">
      <alignment horizontal="center" vertical="center"/>
    </xf>
    <xf numFmtId="208" fontId="4" fillId="0" borderId="124" xfId="0" applyNumberFormat="1" applyFont="1" applyBorder="1" applyAlignment="1">
      <alignment vertical="center"/>
    </xf>
    <xf numFmtId="200" fontId="4" fillId="0" borderId="125" xfId="0" applyNumberFormat="1" applyFont="1" applyBorder="1" applyAlignment="1">
      <alignment vertical="center"/>
    </xf>
    <xf numFmtId="200" fontId="4" fillId="0" borderId="126" xfId="0" applyNumberFormat="1" applyFont="1" applyBorder="1" applyAlignment="1">
      <alignment vertical="center"/>
    </xf>
    <xf numFmtId="0" fontId="11" fillId="33" borderId="32" xfId="0" applyFont="1" applyFill="1" applyBorder="1" applyAlignment="1">
      <alignment vertical="center" wrapText="1"/>
    </xf>
    <xf numFmtId="37" fontId="5" fillId="0" borderId="0" xfId="61" applyNumberFormat="1" applyFont="1" applyAlignment="1" applyProtection="1">
      <alignment horizontal="center" vertical="center"/>
      <protection/>
    </xf>
    <xf numFmtId="37" fontId="5" fillId="0" borderId="0" xfId="61" applyNumberFormat="1" applyFont="1" applyAlignment="1">
      <alignment horizontal="right" vertical="center"/>
      <protection/>
    </xf>
    <xf numFmtId="37" fontId="16" fillId="0" borderId="0" xfId="61" applyNumberFormat="1" applyFont="1" applyAlignment="1" applyProtection="1">
      <alignment horizontal="center" vertical="center"/>
      <protection/>
    </xf>
    <xf numFmtId="37" fontId="4" fillId="0" borderId="96" xfId="61" applyNumberFormat="1" applyFont="1" applyBorder="1" applyAlignment="1">
      <alignment horizontal="center" vertical="center" wrapText="1"/>
      <protection/>
    </xf>
    <xf numFmtId="37" fontId="4" fillId="0" borderId="19" xfId="61" applyNumberFormat="1" applyFont="1" applyBorder="1" applyAlignment="1">
      <alignment horizontal="center" vertical="center"/>
      <protection/>
    </xf>
    <xf numFmtId="37" fontId="4" fillId="0" borderId="20" xfId="61" applyNumberFormat="1" applyFont="1" applyBorder="1" applyAlignment="1">
      <alignment horizontal="center" vertical="center"/>
      <protection/>
    </xf>
    <xf numFmtId="37" fontId="4" fillId="0" borderId="97" xfId="61" applyNumberFormat="1" applyFont="1" applyBorder="1" applyAlignment="1">
      <alignment horizontal="center" vertical="center"/>
      <protection/>
    </xf>
    <xf numFmtId="37" fontId="4" fillId="0" borderId="23" xfId="61" applyNumberFormat="1" applyFont="1" applyBorder="1" applyAlignment="1">
      <alignment horizontal="center" vertical="center"/>
      <protection/>
    </xf>
    <xf numFmtId="37" fontId="4" fillId="0" borderId="24" xfId="61" applyNumberFormat="1" applyFont="1" applyBorder="1" applyAlignment="1">
      <alignment horizontal="center" vertical="center"/>
      <protection/>
    </xf>
    <xf numFmtId="37" fontId="4" fillId="0" borderId="18" xfId="61" applyNumberFormat="1" applyFont="1" applyBorder="1" applyAlignment="1" applyProtection="1">
      <alignment horizontal="center" vertical="center"/>
      <protection/>
    </xf>
    <xf numFmtId="37" fontId="4" fillId="0" borderId="22" xfId="61" applyNumberFormat="1" applyFont="1" applyBorder="1" applyAlignment="1" applyProtection="1">
      <alignment horizontal="center" vertical="center"/>
      <protection/>
    </xf>
    <xf numFmtId="37" fontId="4" fillId="0" borderId="26" xfId="61" applyNumberFormat="1" applyFont="1" applyBorder="1" applyAlignment="1" applyProtection="1">
      <alignment horizontal="center" vertical="center"/>
      <protection/>
    </xf>
    <xf numFmtId="37" fontId="4" fillId="0" borderId="79" xfId="61" applyNumberFormat="1" applyFont="1" applyBorder="1" applyAlignment="1">
      <alignment horizontal="center" vertical="center" wrapText="1"/>
      <protection/>
    </xf>
    <xf numFmtId="37" fontId="4" fillId="0" borderId="21" xfId="61" applyNumberFormat="1" applyFont="1" applyBorder="1" applyAlignment="1">
      <alignment horizontal="center" vertical="center"/>
      <protection/>
    </xf>
    <xf numFmtId="37" fontId="4" fillId="0" borderId="64" xfId="61" applyNumberFormat="1" applyFont="1" applyBorder="1" applyAlignment="1">
      <alignment horizontal="center" vertical="center"/>
      <protection/>
    </xf>
    <xf numFmtId="37" fontId="4" fillId="0" borderId="25" xfId="61" applyNumberFormat="1" applyFont="1" applyBorder="1" applyAlignment="1">
      <alignment horizontal="center" vertical="center"/>
      <protection/>
    </xf>
    <xf numFmtId="0" fontId="16" fillId="0" borderId="0" xfId="49" applyNumberFormat="1" applyFont="1" applyBorder="1" applyAlignment="1">
      <alignment horizontal="center" vertical="center"/>
    </xf>
    <xf numFmtId="38" fontId="4" fillId="0" borderId="0" xfId="61" applyNumberFormat="1" applyFont="1" applyAlignment="1" applyProtection="1">
      <alignment vertical="center" wrapText="1"/>
      <protection/>
    </xf>
    <xf numFmtId="38" fontId="0" fillId="0" borderId="0" xfId="0" applyNumberFormat="1" applyAlignment="1">
      <alignment vertical="center" wrapTex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4" fillId="0" borderId="127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/>
    </xf>
    <xf numFmtId="0" fontId="4" fillId="0" borderId="128" xfId="0" applyFont="1" applyBorder="1" applyAlignment="1">
      <alignment horizontal="center" vertical="center"/>
    </xf>
    <xf numFmtId="0" fontId="4" fillId="0" borderId="129" xfId="0" applyFont="1" applyBorder="1" applyAlignment="1">
      <alignment horizontal="center" vertical="center"/>
    </xf>
    <xf numFmtId="0" fontId="4" fillId="0" borderId="119" xfId="0" applyFont="1" applyBorder="1" applyAlignment="1">
      <alignment horizontal="center" vertical="center"/>
    </xf>
    <xf numFmtId="0" fontId="4" fillId="0" borderId="130" xfId="0" applyFont="1" applyBorder="1" applyAlignment="1">
      <alignment horizontal="center" vertical="center"/>
    </xf>
    <xf numFmtId="0" fontId="0" fillId="0" borderId="131" xfId="0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/>
    </xf>
    <xf numFmtId="0" fontId="4" fillId="33" borderId="132" xfId="0" applyFont="1" applyFill="1" applyBorder="1" applyAlignment="1">
      <alignment horizontal="center" vertical="center"/>
    </xf>
    <xf numFmtId="0" fontId="4" fillId="33" borderId="117" xfId="0" applyFont="1" applyFill="1" applyBorder="1" applyAlignment="1">
      <alignment horizontal="center" vertical="center"/>
    </xf>
    <xf numFmtId="0" fontId="4" fillId="33" borderId="133" xfId="0" applyFont="1" applyFill="1" applyBorder="1" applyAlignment="1">
      <alignment horizontal="center" vertical="center"/>
    </xf>
    <xf numFmtId="0" fontId="4" fillId="33" borderId="98" xfId="0" applyFont="1" applyFill="1" applyBorder="1" applyAlignment="1">
      <alignment horizontal="center" vertical="center"/>
    </xf>
    <xf numFmtId="0" fontId="4" fillId="33" borderId="113" xfId="0" applyFont="1" applyFill="1" applyBorder="1" applyAlignment="1">
      <alignment horizontal="center" vertical="center"/>
    </xf>
    <xf numFmtId="0" fontId="4" fillId="33" borderId="134" xfId="0" applyFont="1" applyFill="1" applyBorder="1" applyAlignment="1">
      <alignment horizontal="center" vertical="center"/>
    </xf>
    <xf numFmtId="0" fontId="4" fillId="33" borderId="135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94" xfId="0" applyFont="1" applyFill="1" applyBorder="1" applyAlignment="1">
      <alignment horizontal="center" vertical="center"/>
    </xf>
    <xf numFmtId="0" fontId="4" fillId="33" borderId="119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36" xfId="0" applyFont="1" applyFill="1" applyBorder="1" applyAlignment="1">
      <alignment horizontal="center" vertical="center"/>
    </xf>
    <xf numFmtId="0" fontId="11" fillId="33" borderId="137" xfId="0" applyFont="1" applyFill="1" applyBorder="1" applyAlignment="1">
      <alignment horizontal="center" vertical="center"/>
    </xf>
    <xf numFmtId="0" fontId="11" fillId="33" borderId="138" xfId="0" applyFont="1" applyFill="1" applyBorder="1" applyAlignment="1">
      <alignment horizontal="center" vertical="center"/>
    </xf>
    <xf numFmtId="0" fontId="11" fillId="33" borderId="101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4" fillId="0" borderId="12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7" fillId="0" borderId="137" xfId="0" applyFont="1" applyBorder="1" applyAlignment="1">
      <alignment horizontal="center" vertical="center"/>
    </xf>
    <xf numFmtId="0" fontId="7" fillId="0" borderId="138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7" fillId="0" borderId="114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7" fillId="0" borderId="119" xfId="0" applyFont="1" applyBorder="1" applyAlignment="1">
      <alignment horizontal="center" vertical="center"/>
    </xf>
    <xf numFmtId="0" fontId="7" fillId="0" borderId="139" xfId="0" applyFont="1" applyBorder="1" applyAlignment="1">
      <alignment horizontal="center" vertical="center"/>
    </xf>
    <xf numFmtId="0" fontId="20" fillId="0" borderId="0" xfId="62" applyFont="1" applyAlignment="1" applyProtection="1">
      <alignment horizontal="center" vertical="center"/>
      <protection locked="0"/>
    </xf>
    <xf numFmtId="0" fontId="4" fillId="0" borderId="71" xfId="62" applyFont="1" applyBorder="1" applyAlignment="1" applyProtection="1">
      <alignment horizontal="center" vertical="center"/>
      <protection/>
    </xf>
    <xf numFmtId="0" fontId="4" fillId="0" borderId="34" xfId="62" applyFont="1" applyBorder="1" applyAlignment="1" applyProtection="1">
      <alignment horizontal="center" vertical="center"/>
      <protection/>
    </xf>
    <xf numFmtId="0" fontId="4" fillId="0" borderId="68" xfId="62" applyFont="1" applyBorder="1" applyAlignment="1" applyProtection="1">
      <alignment horizontal="center" vertical="center"/>
      <protection/>
    </xf>
    <xf numFmtId="0" fontId="4" fillId="0" borderId="53" xfId="62" applyFont="1" applyBorder="1" applyAlignment="1">
      <alignment horizontal="center" vertical="center" wrapText="1"/>
      <protection/>
    </xf>
    <xf numFmtId="0" fontId="4" fillId="0" borderId="69" xfId="62" applyFont="1" applyBorder="1" applyAlignment="1">
      <alignment horizontal="center" vertical="center"/>
      <protection/>
    </xf>
    <xf numFmtId="0" fontId="4" fillId="0" borderId="120" xfId="62" applyFont="1" applyBorder="1" applyAlignment="1">
      <alignment horizontal="center" vertical="center"/>
      <protection/>
    </xf>
    <xf numFmtId="0" fontId="4" fillId="0" borderId="121" xfId="62" applyFont="1" applyBorder="1" applyAlignment="1">
      <alignment horizontal="center" vertical="center"/>
      <protection/>
    </xf>
    <xf numFmtId="0" fontId="4" fillId="0" borderId="34" xfId="62" applyFont="1" applyBorder="1" applyAlignment="1" applyProtection="1">
      <alignment horizontal="center" vertical="center" wrapText="1"/>
      <protection/>
    </xf>
    <xf numFmtId="0" fontId="4" fillId="0" borderId="79" xfId="62" applyFont="1" applyBorder="1" applyAlignment="1">
      <alignment horizontal="center" vertical="center"/>
      <protection/>
    </xf>
    <xf numFmtId="0" fontId="4" fillId="0" borderId="19" xfId="62" applyFont="1" applyBorder="1" applyAlignment="1">
      <alignment horizontal="center" vertical="center"/>
      <protection/>
    </xf>
    <xf numFmtId="0" fontId="4" fillId="0" borderId="21" xfId="62" applyFont="1" applyBorder="1" applyAlignment="1">
      <alignment horizontal="center" vertical="center"/>
      <protection/>
    </xf>
    <xf numFmtId="0" fontId="4" fillId="0" borderId="20" xfId="62" applyFont="1" applyBorder="1" applyAlignment="1">
      <alignment horizontal="center" vertical="center"/>
      <protection/>
    </xf>
    <xf numFmtId="0" fontId="4" fillId="0" borderId="53" xfId="62" applyFont="1" applyBorder="1" applyAlignment="1">
      <alignment horizontal="center" vertical="center"/>
      <protection/>
    </xf>
    <xf numFmtId="0" fontId="4" fillId="0" borderId="70" xfId="62" applyFont="1" applyBorder="1" applyAlignment="1">
      <alignment horizontal="center" vertical="center"/>
      <protection/>
    </xf>
    <xf numFmtId="0" fontId="4" fillId="0" borderId="93" xfId="62" applyFont="1" applyBorder="1" applyAlignment="1">
      <alignment horizontal="center" vertical="center"/>
      <protection/>
    </xf>
    <xf numFmtId="0" fontId="4" fillId="0" borderId="108" xfId="62" applyFont="1" applyBorder="1" applyAlignment="1">
      <alignment horizontal="center" vertical="center"/>
      <protection/>
    </xf>
    <xf numFmtId="0" fontId="4" fillId="0" borderId="87" xfId="62" applyFont="1" applyBorder="1" applyAlignment="1">
      <alignment horizontal="center" vertical="center"/>
      <protection/>
    </xf>
    <xf numFmtId="0" fontId="4" fillId="0" borderId="69" xfId="62" applyFont="1" applyBorder="1" applyAlignment="1">
      <alignment horizontal="center" vertical="center" wrapText="1"/>
      <protection/>
    </xf>
    <xf numFmtId="0" fontId="4" fillId="0" borderId="120" xfId="62" applyFont="1" applyBorder="1" applyAlignment="1">
      <alignment horizontal="center" vertical="center" wrapText="1"/>
      <protection/>
    </xf>
    <xf numFmtId="0" fontId="4" fillId="0" borderId="121" xfId="62" applyFont="1" applyBorder="1" applyAlignment="1">
      <alignment horizontal="center" vertical="center" wrapText="1"/>
      <protection/>
    </xf>
    <xf numFmtId="0" fontId="4" fillId="33" borderId="128" xfId="0" applyFont="1" applyFill="1" applyBorder="1" applyAlignment="1">
      <alignment horizontal="center" vertical="center"/>
    </xf>
    <xf numFmtId="0" fontId="4" fillId="33" borderId="140" xfId="0" applyFont="1" applyFill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4" fillId="33" borderId="76" xfId="0" applyFont="1" applyFill="1" applyBorder="1" applyAlignment="1">
      <alignment horizontal="center" vertical="center"/>
    </xf>
    <xf numFmtId="0" fontId="4" fillId="33" borderId="131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6.4.JIN.確報版" xfId="61"/>
    <cellStyle name="標準_H16.4.SET.確報版" xfId="62"/>
    <cellStyle name="標準_第６表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104"/>
          <c:w val="0.92075"/>
          <c:h val="0.8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'人口推移ｸﾞﾗﾌ'!$B$2</c:f>
              <c:strCache>
                <c:ptCount val="1"/>
                <c:pt idx="0">
                  <c:v>H19人口(H18.10～H19.9)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/>
            </c:strRef>
          </c:cat>
          <c:val>
            <c:numRef>
              <c:f>'人口推移ｸﾞﾗﾌ'!$B$3:$B$14</c:f>
              <c:numCache/>
            </c:numRef>
          </c:val>
        </c:ser>
        <c:ser>
          <c:idx val="0"/>
          <c:order val="1"/>
          <c:tx>
            <c:strRef>
              <c:f>'人口推移ｸﾞﾗﾌ'!$C$2</c:f>
              <c:strCache>
                <c:ptCount val="1"/>
                <c:pt idx="0">
                  <c:v>H20人口(H19.10～H20.7)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/>
            </c:strRef>
          </c:cat>
          <c:val>
            <c:numRef>
              <c:f>'人口推移ｸﾞﾗﾌ'!$C$3:$C$14</c:f>
              <c:numCache/>
            </c:numRef>
          </c:val>
        </c:ser>
        <c:axId val="34044392"/>
        <c:axId val="37964073"/>
      </c:barChart>
      <c:lineChart>
        <c:grouping val="standard"/>
        <c:varyColors val="0"/>
        <c:ser>
          <c:idx val="2"/>
          <c:order val="2"/>
          <c:tx>
            <c:strRef>
              <c:f>'人口推移ｸﾞﾗﾌ'!$D$2</c:f>
              <c:strCache>
                <c:ptCount val="1"/>
                <c:pt idx="0">
                  <c:v>H19(世帯)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/>
            </c:strRef>
          </c:cat>
          <c:val>
            <c:numRef>
              <c:f>'人口推移ｸﾞﾗﾌ'!$D$3:$D$14</c:f>
              <c:numCache/>
            </c:numRef>
          </c:val>
          <c:smooth val="0"/>
        </c:ser>
        <c:ser>
          <c:idx val="3"/>
          <c:order val="3"/>
          <c:tx>
            <c:strRef>
              <c:f>'人口推移ｸﾞﾗﾌ'!$E$2</c:f>
              <c:strCache>
                <c:ptCount val="1"/>
                <c:pt idx="0">
                  <c:v>H20(世帯)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/>
            </c:strRef>
          </c:cat>
          <c:val>
            <c:numRef>
              <c:f>'人口推移ｸﾞﾗﾌ'!$E$3:$E$14</c:f>
              <c:numCache/>
            </c:numRef>
          </c:val>
          <c:smooth val="0"/>
        </c:ser>
        <c:axId val="6132338"/>
        <c:axId val="55191043"/>
      </c:lineChart>
      <c:catAx>
        <c:axId val="340443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964073"/>
        <c:crossesAt val="1104"/>
        <c:auto val="0"/>
        <c:lblOffset val="100"/>
        <c:tickLblSkip val="1"/>
        <c:noMultiLvlLbl val="0"/>
      </c:catAx>
      <c:valAx>
        <c:axId val="37964073"/>
        <c:scaling>
          <c:orientation val="minMax"/>
          <c:max val="1149"/>
          <c:min val="110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044392"/>
        <c:crossesAt val="1"/>
        <c:crossBetween val="between"/>
        <c:dispUnits/>
      </c:valAx>
      <c:catAx>
        <c:axId val="6132338"/>
        <c:scaling>
          <c:orientation val="minMax"/>
        </c:scaling>
        <c:axPos val="b"/>
        <c:delete val="1"/>
        <c:majorTickMark val="out"/>
        <c:minorTickMark val="none"/>
        <c:tickLblPos val="nextTo"/>
        <c:crossAx val="55191043"/>
        <c:crosses val="autoZero"/>
        <c:auto val="0"/>
        <c:lblOffset val="100"/>
        <c:tickLblSkip val="1"/>
        <c:noMultiLvlLbl val="0"/>
      </c:catAx>
      <c:valAx>
        <c:axId val="55191043"/>
        <c:scaling>
          <c:orientation val="minMax"/>
          <c:max val="401"/>
          <c:min val="39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32338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425"/>
          <c:y val="0.04175"/>
          <c:w val="0.80025"/>
          <c:h val="0.0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10125"/>
          <c:w val="0.89675"/>
          <c:h val="0.81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'動態推移ｸﾞﾗﾌ'!$B$2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/>
            </c:strRef>
          </c:cat>
          <c:val>
            <c:numRef>
              <c:f>'動態推移ｸﾞﾗﾌ'!$B$3:$B$14</c:f>
              <c:numCache/>
            </c:numRef>
          </c:val>
        </c:ser>
        <c:ser>
          <c:idx val="0"/>
          <c:order val="1"/>
          <c:tx>
            <c:strRef>
              <c:f>'動態推移ｸﾞﾗﾌ'!$C$2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/>
            </c:strRef>
          </c:cat>
          <c:val>
            <c:numRef>
              <c:f>'動態推移ｸﾞﾗﾌ'!$C$3:$C$14</c:f>
              <c:numCache/>
            </c:numRef>
          </c:val>
        </c:ser>
        <c:axId val="26957340"/>
        <c:axId val="41289469"/>
      </c:barChart>
      <c:lineChart>
        <c:grouping val="standard"/>
        <c:varyColors val="0"/>
        <c:ser>
          <c:idx val="2"/>
          <c:order val="2"/>
          <c:tx>
            <c:strRef>
              <c:f>'動態推移ｸﾞﾗﾌ'!$D$2</c:f>
              <c:strCache>
                <c:ptCount val="1"/>
                <c:pt idx="0">
                  <c:v>人口増減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'動態推移ｸﾞﾗﾌ'!$A$3:$A$14</c:f>
              <c:strCache/>
            </c:strRef>
          </c:cat>
          <c:val>
            <c:numRef>
              <c:f>'動態推移ｸﾞﾗﾌ'!$D$3:$D$14</c:f>
              <c:numCache/>
            </c:numRef>
          </c:val>
          <c:smooth val="0"/>
        </c:ser>
        <c:axId val="36060902"/>
        <c:axId val="56112663"/>
      </c:lineChart>
      <c:catAx>
        <c:axId val="26957340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289469"/>
        <c:crossesAt val="0"/>
        <c:auto val="0"/>
        <c:lblOffset val="100"/>
        <c:tickLblSkip val="1"/>
        <c:noMultiLvlLbl val="0"/>
      </c:catAx>
      <c:valAx>
        <c:axId val="41289469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1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957340"/>
        <c:crossesAt val="1"/>
        <c:crossBetween val="between"/>
        <c:dispUnits/>
        <c:majorUnit val="500"/>
      </c:valAx>
      <c:catAx>
        <c:axId val="36060902"/>
        <c:scaling>
          <c:orientation val="minMax"/>
        </c:scaling>
        <c:axPos val="b"/>
        <c:delete val="1"/>
        <c:majorTickMark val="out"/>
        <c:minorTickMark val="none"/>
        <c:tickLblPos val="nextTo"/>
        <c:crossAx val="56112663"/>
        <c:crossesAt val="0"/>
        <c:auto val="0"/>
        <c:lblOffset val="100"/>
        <c:tickLblSkip val="1"/>
        <c:noMultiLvlLbl val="0"/>
      </c:catAx>
      <c:valAx>
        <c:axId val="56112663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>
            <c:manualLayout>
              <c:xMode val="factor"/>
              <c:yMode val="factor"/>
              <c:x val="-0.0165"/>
              <c:y val="0.0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060902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3975"/>
          <c:y val="0.03025"/>
          <c:w val="0.4132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34</xdr:row>
      <xdr:rowOff>9525</xdr:rowOff>
    </xdr:from>
    <xdr:to>
      <xdr:col>8</xdr:col>
      <xdr:colOff>609600</xdr:colOff>
      <xdr:row>37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19050" y="7143750"/>
          <a:ext cx="5734050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コメント：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日現在と比較し、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東成瀬村を除く２４市町村で高齢化率が上昇した。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15</xdr:col>
      <xdr:colOff>38100</xdr:colOff>
      <xdr:row>5</xdr:row>
      <xdr:rowOff>76200</xdr:rowOff>
    </xdr:from>
    <xdr:to>
      <xdr:col>15</xdr:col>
      <xdr:colOff>200025</xdr:colOff>
      <xdr:row>7</xdr:row>
      <xdr:rowOff>114300</xdr:rowOff>
    </xdr:to>
    <xdr:sp>
      <xdr:nvSpPr>
        <xdr:cNvPr id="2" name="AutoShape 3"/>
        <xdr:cNvSpPr>
          <a:spLocks/>
        </xdr:cNvSpPr>
      </xdr:nvSpPr>
      <xdr:spPr>
        <a:xfrm>
          <a:off x="10086975" y="1133475"/>
          <a:ext cx="161925" cy="457200"/>
        </a:xfrm>
        <a:prstGeom prst="leftArrow">
          <a:avLst>
            <a:gd name="adj1" fmla="val -3333"/>
            <a:gd name="adj2" fmla="val -29166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5</xdr:row>
      <xdr:rowOff>76200</xdr:rowOff>
    </xdr:from>
    <xdr:to>
      <xdr:col>11</xdr:col>
      <xdr:colOff>200025</xdr:colOff>
      <xdr:row>7</xdr:row>
      <xdr:rowOff>114300</xdr:rowOff>
    </xdr:to>
    <xdr:sp>
      <xdr:nvSpPr>
        <xdr:cNvPr id="3" name="AutoShape 4"/>
        <xdr:cNvSpPr>
          <a:spLocks/>
        </xdr:cNvSpPr>
      </xdr:nvSpPr>
      <xdr:spPr>
        <a:xfrm>
          <a:off x="7515225" y="1133475"/>
          <a:ext cx="161925" cy="457200"/>
        </a:xfrm>
        <a:prstGeom prst="leftArrow">
          <a:avLst>
            <a:gd name="adj1" fmla="val -3333"/>
            <a:gd name="adj2" fmla="val -29166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5</xdr:row>
      <xdr:rowOff>76200</xdr:rowOff>
    </xdr:from>
    <xdr:to>
      <xdr:col>7</xdr:col>
      <xdr:colOff>200025</xdr:colOff>
      <xdr:row>7</xdr:row>
      <xdr:rowOff>114300</xdr:rowOff>
    </xdr:to>
    <xdr:sp>
      <xdr:nvSpPr>
        <xdr:cNvPr id="4" name="AutoShape 5"/>
        <xdr:cNvSpPr>
          <a:spLocks/>
        </xdr:cNvSpPr>
      </xdr:nvSpPr>
      <xdr:spPr>
        <a:xfrm>
          <a:off x="4943475" y="1133475"/>
          <a:ext cx="161925" cy="457200"/>
        </a:xfrm>
        <a:prstGeom prst="leftArrow">
          <a:avLst>
            <a:gd name="adj1" fmla="val -3333"/>
            <a:gd name="adj2" fmla="val -29166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5</xdr:row>
      <xdr:rowOff>76200</xdr:rowOff>
    </xdr:from>
    <xdr:to>
      <xdr:col>3</xdr:col>
      <xdr:colOff>200025</xdr:colOff>
      <xdr:row>7</xdr:row>
      <xdr:rowOff>114300</xdr:rowOff>
    </xdr:to>
    <xdr:sp>
      <xdr:nvSpPr>
        <xdr:cNvPr id="5" name="AutoShape 5"/>
        <xdr:cNvSpPr>
          <a:spLocks/>
        </xdr:cNvSpPr>
      </xdr:nvSpPr>
      <xdr:spPr>
        <a:xfrm>
          <a:off x="2371725" y="1133475"/>
          <a:ext cx="161925" cy="457200"/>
        </a:xfrm>
        <a:prstGeom prst="leftArrow">
          <a:avLst>
            <a:gd name="adj1" fmla="val -3333"/>
            <a:gd name="adj2" fmla="val -29166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40</xdr:row>
      <xdr:rowOff>9525</xdr:rowOff>
    </xdr:from>
    <xdr:to>
      <xdr:col>6</xdr:col>
      <xdr:colOff>9525</xdr:colOff>
      <xdr:row>48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38100" y="9144000"/>
          <a:ext cx="4705350" cy="1247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コメント：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記録が残っている昭和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年以降で、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歳以上の人口の割合は上昇し続けている。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歳未満の人口は、平成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年をピークに減少していたが、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ポイント増加している。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歳以上の人口・割合とも増加・上昇し続けている。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16</xdr:row>
      <xdr:rowOff>76200</xdr:rowOff>
    </xdr:from>
    <xdr:to>
      <xdr:col>9</xdr:col>
      <xdr:colOff>628650</xdr:colOff>
      <xdr:row>35</xdr:row>
      <xdr:rowOff>104775</xdr:rowOff>
    </xdr:to>
    <xdr:graphicFrame>
      <xdr:nvGraphicFramePr>
        <xdr:cNvPr id="1" name="グラフ 1"/>
        <xdr:cNvGraphicFramePr/>
      </xdr:nvGraphicFramePr>
      <xdr:xfrm>
        <a:off x="295275" y="3162300"/>
        <a:ext cx="657225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0.6425</cdr:x>
      <cdr:y>0.03225</cdr:y>
    </cdr:from>
    <cdr:to>
      <cdr:x>0.85525</cdr:x>
      <cdr:y>0.09</cdr:y>
    </cdr:to>
    <cdr:sp>
      <cdr:nvSpPr>
        <cdr:cNvPr id="1" name="Text Box 1"/>
        <cdr:cNvSpPr txBox="1">
          <a:spLocks noChangeArrowheads="1"/>
        </cdr:cNvSpPr>
      </cdr:nvSpPr>
      <cdr:spPr>
        <a:xfrm>
          <a:off x="3857625" y="114300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H19.5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H20.6)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9</xdr:row>
      <xdr:rowOff>9525</xdr:rowOff>
    </xdr:from>
    <xdr:to>
      <xdr:col>12</xdr:col>
      <xdr:colOff>628650</xdr:colOff>
      <xdr:row>29</xdr:row>
      <xdr:rowOff>133350</xdr:rowOff>
    </xdr:to>
    <xdr:graphicFrame>
      <xdr:nvGraphicFramePr>
        <xdr:cNvPr id="1" name="グラフ 1"/>
        <xdr:cNvGraphicFramePr/>
      </xdr:nvGraphicFramePr>
      <xdr:xfrm>
        <a:off x="2847975" y="1562100"/>
        <a:ext cx="60102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A1" sqref="A1"/>
    </sheetView>
  </sheetViews>
  <sheetFormatPr defaultColWidth="9.00390625" defaultRowHeight="23.25" customHeight="1"/>
  <cols>
    <col min="1" max="1" width="11.50390625" style="6" customWidth="1"/>
    <col min="2" max="16384" width="9.00390625" style="7" customWidth="1"/>
  </cols>
  <sheetData>
    <row r="1" spans="6:7" ht="22.5" customHeight="1">
      <c r="F1" s="218"/>
      <c r="G1" s="270" t="s">
        <v>185</v>
      </c>
    </row>
    <row r="2" spans="6:7" ht="22.5" customHeight="1">
      <c r="F2" s="8"/>
      <c r="G2" s="8"/>
    </row>
    <row r="3" ht="22.5" customHeight="1"/>
    <row r="4" spans="1:7" ht="22.5" customHeight="1">
      <c r="A4" s="493" t="s">
        <v>234</v>
      </c>
      <c r="B4" s="493"/>
      <c r="C4" s="493"/>
      <c r="D4" s="493"/>
      <c r="E4" s="493"/>
      <c r="F4" s="493"/>
      <c r="G4" s="493"/>
    </row>
    <row r="5" ht="22.5" customHeight="1"/>
    <row r="6" ht="22.5" customHeight="1">
      <c r="A6" s="6" t="s">
        <v>235</v>
      </c>
    </row>
    <row r="7" spans="1:2" ht="22.5" customHeight="1">
      <c r="A7" s="6" t="s">
        <v>62</v>
      </c>
      <c r="B7" s="7" t="s">
        <v>236</v>
      </c>
    </row>
    <row r="8" spans="1:2" ht="22.5" customHeight="1">
      <c r="A8" s="6" t="s">
        <v>63</v>
      </c>
      <c r="B8" s="7" t="s">
        <v>237</v>
      </c>
    </row>
    <row r="9" spans="1:2" ht="22.5" customHeight="1">
      <c r="A9" s="6" t="s">
        <v>64</v>
      </c>
      <c r="B9" s="7" t="s">
        <v>238</v>
      </c>
    </row>
    <row r="10" spans="1:2" ht="22.5" customHeight="1">
      <c r="A10" s="6" t="s">
        <v>65</v>
      </c>
      <c r="B10" s="7" t="s">
        <v>66</v>
      </c>
    </row>
    <row r="11" ht="22.5" customHeight="1"/>
    <row r="12" ht="22.5" customHeight="1"/>
    <row r="13" ht="22.5" customHeight="1">
      <c r="A13" s="6" t="s">
        <v>162</v>
      </c>
    </row>
    <row r="14" spans="1:2" ht="22.5" customHeight="1">
      <c r="A14" s="6" t="s">
        <v>67</v>
      </c>
      <c r="B14" s="7" t="s">
        <v>310</v>
      </c>
    </row>
    <row r="15" spans="1:2" ht="22.5" customHeight="1">
      <c r="A15" s="6" t="s">
        <v>68</v>
      </c>
      <c r="B15" s="7" t="s">
        <v>164</v>
      </c>
    </row>
    <row r="16" ht="22.5" customHeight="1"/>
    <row r="17" ht="22.5" customHeight="1"/>
    <row r="18" ht="22.5" customHeight="1">
      <c r="A18" s="6" t="s">
        <v>240</v>
      </c>
    </row>
    <row r="19" spans="1:2" ht="22.5" customHeight="1">
      <c r="A19" s="6" t="s">
        <v>159</v>
      </c>
      <c r="B19" s="7" t="s">
        <v>239</v>
      </c>
    </row>
    <row r="20" spans="1:2" ht="22.5" customHeight="1">
      <c r="A20" s="6" t="s">
        <v>160</v>
      </c>
      <c r="B20" s="7" t="s">
        <v>241</v>
      </c>
    </row>
    <row r="21" spans="1:2" ht="22.5" customHeight="1">
      <c r="A21" s="6" t="s">
        <v>290</v>
      </c>
      <c r="B21" s="7" t="s">
        <v>301</v>
      </c>
    </row>
    <row r="22" spans="1:2" ht="22.5" customHeight="1">
      <c r="A22" s="6" t="s">
        <v>291</v>
      </c>
      <c r="B22" s="7" t="s">
        <v>302</v>
      </c>
    </row>
    <row r="23" spans="1:2" ht="22.5" customHeight="1">
      <c r="A23" s="6" t="s">
        <v>303</v>
      </c>
      <c r="B23" s="7" t="s">
        <v>304</v>
      </c>
    </row>
    <row r="24" ht="22.5" customHeight="1"/>
    <row r="25" ht="22.5" customHeight="1">
      <c r="A25" s="6" t="s">
        <v>158</v>
      </c>
    </row>
    <row r="26" spans="1:2" ht="22.5" customHeight="1">
      <c r="A26" s="6" t="s">
        <v>161</v>
      </c>
      <c r="B26" s="7" t="s">
        <v>242</v>
      </c>
    </row>
    <row r="27" ht="22.5" customHeight="1"/>
    <row r="28" ht="22.5" customHeight="1"/>
    <row r="29" spans="1:7" ht="13.5">
      <c r="A29" s="385" t="s">
        <v>204</v>
      </c>
      <c r="B29" s="386"/>
      <c r="C29" s="386"/>
      <c r="D29" s="386"/>
      <c r="E29" s="386"/>
      <c r="F29" s="386"/>
      <c r="G29" s="387"/>
    </row>
    <row r="30" spans="1:7" ht="13.5">
      <c r="A30" s="388" t="s">
        <v>202</v>
      </c>
      <c r="B30" s="218"/>
      <c r="C30" s="218"/>
      <c r="D30" s="218"/>
      <c r="E30" s="218"/>
      <c r="F30" s="218"/>
      <c r="G30" s="389"/>
    </row>
    <row r="31" spans="1:7" ht="13.5">
      <c r="A31" s="388" t="s">
        <v>243</v>
      </c>
      <c r="B31" s="218"/>
      <c r="C31" s="218"/>
      <c r="D31" s="218"/>
      <c r="E31" s="218"/>
      <c r="F31" s="218"/>
      <c r="G31" s="389"/>
    </row>
    <row r="32" spans="1:7" ht="13.5">
      <c r="A32" s="388" t="s">
        <v>203</v>
      </c>
      <c r="B32" s="218"/>
      <c r="C32" s="218"/>
      <c r="D32" s="218"/>
      <c r="E32" s="218"/>
      <c r="F32" s="218"/>
      <c r="G32" s="389"/>
    </row>
    <row r="33" spans="1:7" ht="13.5">
      <c r="A33" s="388" t="s">
        <v>244</v>
      </c>
      <c r="B33" s="218"/>
      <c r="C33" s="218"/>
      <c r="D33" s="218"/>
      <c r="E33" s="218"/>
      <c r="F33" s="218"/>
      <c r="G33" s="389"/>
    </row>
    <row r="34" spans="1:7" ht="13.5">
      <c r="A34" s="392" t="s">
        <v>205</v>
      </c>
      <c r="B34" s="390"/>
      <c r="C34" s="390"/>
      <c r="D34" s="390"/>
      <c r="E34" s="390"/>
      <c r="F34" s="390"/>
      <c r="G34" s="391"/>
    </row>
    <row r="37" spans="4:7" ht="23.25" customHeight="1">
      <c r="D37" s="494" t="s">
        <v>245</v>
      </c>
      <c r="E37" s="494"/>
      <c r="F37" s="494"/>
      <c r="G37" s="494"/>
    </row>
    <row r="38" spans="4:7" ht="23.25" customHeight="1">
      <c r="D38" s="494" t="s">
        <v>69</v>
      </c>
      <c r="E38" s="494"/>
      <c r="F38" s="494"/>
      <c r="G38" s="494"/>
    </row>
  </sheetData>
  <sheetProtection/>
  <mergeCells count="3">
    <mergeCell ref="A4:G4"/>
    <mergeCell ref="D37:G37"/>
    <mergeCell ref="D38:G38"/>
  </mergeCells>
  <printOptions horizontalCentered="1" verticalCentered="1"/>
  <pageMargins left="0.31496062992125984" right="0.2755905511811024" top="0.8267716535433072" bottom="0.31496062992125984" header="0.3937007874015748" footer="0.5118110236220472"/>
  <pageSetup horizontalDpi="600" verticalDpi="600" orientation="portrait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8"/>
  <sheetViews>
    <sheetView zoomScale="120" zoomScaleNormal="120" zoomScalePageLayoutView="0" workbookViewId="0" topLeftCell="A40">
      <selection activeCell="A43" sqref="A43"/>
    </sheetView>
  </sheetViews>
  <sheetFormatPr defaultColWidth="9.00390625" defaultRowHeight="13.5"/>
  <cols>
    <col min="1" max="1" width="11.00390625" style="106" customWidth="1"/>
    <col min="2" max="10" width="9.125" style="106" customWidth="1"/>
    <col min="11" max="11" width="9.00390625" style="106" customWidth="1"/>
    <col min="12" max="13" width="9.00390625" style="184" customWidth="1"/>
    <col min="14" max="16384" width="9.00390625" style="106" customWidth="1"/>
  </cols>
  <sheetData>
    <row r="1" spans="1:13" s="104" customFormat="1" ht="31.5" customHeight="1">
      <c r="A1" s="553" t="s">
        <v>305</v>
      </c>
      <c r="B1" s="553"/>
      <c r="C1" s="553"/>
      <c r="D1" s="553"/>
      <c r="E1" s="553"/>
      <c r="F1" s="553"/>
      <c r="G1" s="553"/>
      <c r="H1" s="553"/>
      <c r="I1" s="553"/>
      <c r="J1" s="553"/>
      <c r="L1" s="186"/>
      <c r="M1" s="186"/>
    </row>
    <row r="2" spans="1:10" ht="20.25" customHeight="1">
      <c r="A2" s="105"/>
      <c r="B2" s="105"/>
      <c r="J2" s="217" t="s">
        <v>246</v>
      </c>
    </row>
    <row r="3" spans="1:10" ht="18" customHeight="1">
      <c r="A3" s="554" t="s">
        <v>61</v>
      </c>
      <c r="B3" s="113"/>
      <c r="C3" s="557" t="s">
        <v>155</v>
      </c>
      <c r="D3" s="558"/>
      <c r="E3" s="111"/>
      <c r="F3" s="111"/>
      <c r="G3" s="111"/>
      <c r="H3" s="111"/>
      <c r="I3" s="111"/>
      <c r="J3" s="112"/>
    </row>
    <row r="4" spans="1:10" ht="18" customHeight="1">
      <c r="A4" s="555"/>
      <c r="B4" s="561" t="s">
        <v>152</v>
      </c>
      <c r="C4" s="559"/>
      <c r="D4" s="560"/>
      <c r="E4" s="562" t="s">
        <v>154</v>
      </c>
      <c r="F4" s="563"/>
      <c r="G4" s="563"/>
      <c r="H4" s="565"/>
      <c r="I4" s="562" t="s">
        <v>153</v>
      </c>
      <c r="J4" s="564"/>
    </row>
    <row r="5" spans="1:10" ht="84">
      <c r="A5" s="555"/>
      <c r="B5" s="561"/>
      <c r="C5" s="114" t="s">
        <v>133</v>
      </c>
      <c r="D5" s="422" t="s">
        <v>320</v>
      </c>
      <c r="E5" s="116" t="s">
        <v>134</v>
      </c>
      <c r="F5" s="117" t="s">
        <v>135</v>
      </c>
      <c r="G5" s="117" t="s">
        <v>136</v>
      </c>
      <c r="H5" s="370" t="s">
        <v>319</v>
      </c>
      <c r="I5" s="116" t="s">
        <v>133</v>
      </c>
      <c r="J5" s="292" t="s">
        <v>320</v>
      </c>
    </row>
    <row r="6" spans="1:10" ht="24">
      <c r="A6" s="556"/>
      <c r="B6" s="110" t="s">
        <v>169</v>
      </c>
      <c r="C6" s="384" t="s">
        <v>201</v>
      </c>
      <c r="D6" s="119" t="s">
        <v>195</v>
      </c>
      <c r="E6" s="115" t="s">
        <v>170</v>
      </c>
      <c r="F6" s="118" t="s">
        <v>171</v>
      </c>
      <c r="G6" s="120" t="s">
        <v>172</v>
      </c>
      <c r="H6" s="371" t="s">
        <v>193</v>
      </c>
      <c r="I6" s="115" t="s">
        <v>173</v>
      </c>
      <c r="J6" s="119" t="s">
        <v>194</v>
      </c>
    </row>
    <row r="7" spans="1:10" ht="18" customHeight="1">
      <c r="A7" s="131" t="s">
        <v>19</v>
      </c>
      <c r="B7" s="268">
        <f aca="true" t="shared" si="0" ref="B7:J7">SUM(B8:B9)</f>
        <v>392025</v>
      </c>
      <c r="C7" s="368">
        <f t="shared" si="0"/>
        <v>96408</v>
      </c>
      <c r="D7" s="369">
        <f t="shared" si="0"/>
        <v>25812</v>
      </c>
      <c r="E7" s="252">
        <f t="shared" si="0"/>
        <v>12309</v>
      </c>
      <c r="F7" s="253">
        <f t="shared" si="0"/>
        <v>39980</v>
      </c>
      <c r="G7" s="253">
        <f t="shared" si="0"/>
        <v>52289</v>
      </c>
      <c r="H7" s="253">
        <f t="shared" si="0"/>
        <v>15966</v>
      </c>
      <c r="I7" s="252">
        <f t="shared" si="0"/>
        <v>44119</v>
      </c>
      <c r="J7" s="293">
        <f t="shared" si="0"/>
        <v>9846</v>
      </c>
    </row>
    <row r="8" spans="1:10" ht="18" customHeight="1">
      <c r="A8" s="138" t="s">
        <v>20</v>
      </c>
      <c r="B8" s="210">
        <f aca="true" t="shared" si="1" ref="B8:J8">SUM(B10:B22)</f>
        <v>357656</v>
      </c>
      <c r="C8" s="288">
        <f t="shared" si="1"/>
        <v>88330</v>
      </c>
      <c r="D8" s="367">
        <f t="shared" si="1"/>
        <v>23634</v>
      </c>
      <c r="E8" s="211">
        <f t="shared" si="1"/>
        <v>11143</v>
      </c>
      <c r="F8" s="212">
        <f t="shared" si="1"/>
        <v>36868</v>
      </c>
      <c r="G8" s="212">
        <f t="shared" si="1"/>
        <v>48011</v>
      </c>
      <c r="H8" s="372">
        <f t="shared" si="1"/>
        <v>14723</v>
      </c>
      <c r="I8" s="211">
        <f t="shared" si="1"/>
        <v>40319</v>
      </c>
      <c r="J8" s="294">
        <f t="shared" si="1"/>
        <v>8911</v>
      </c>
    </row>
    <row r="9" spans="1:10" ht="18" customHeight="1">
      <c r="A9" s="138" t="s">
        <v>21</v>
      </c>
      <c r="B9" s="254">
        <f>SUM(B23,B25,B27,B31,B36,B38)</f>
        <v>34369</v>
      </c>
      <c r="C9" s="251">
        <f>G9+I9</f>
        <v>8078</v>
      </c>
      <c r="D9" s="297">
        <f>H9+J9</f>
        <v>2178</v>
      </c>
      <c r="E9" s="254">
        <f aca="true" t="shared" si="2" ref="E9:J9">SUM(E23,E25,E27,E31,E36,E38)</f>
        <v>1166</v>
      </c>
      <c r="F9" s="212">
        <f t="shared" si="2"/>
        <v>3112</v>
      </c>
      <c r="G9" s="212">
        <f t="shared" si="2"/>
        <v>4278</v>
      </c>
      <c r="H9" s="372">
        <f t="shared" si="2"/>
        <v>1243</v>
      </c>
      <c r="I9" s="254">
        <f t="shared" si="2"/>
        <v>3800</v>
      </c>
      <c r="J9" s="294">
        <f t="shared" si="2"/>
        <v>935</v>
      </c>
    </row>
    <row r="10" spans="1:10" ht="18" customHeight="1">
      <c r="A10" s="21" t="s">
        <v>174</v>
      </c>
      <c r="B10" s="107">
        <v>133077</v>
      </c>
      <c r="C10" s="191">
        <f>SUM(E10,F10,I10)</f>
        <v>33677</v>
      </c>
      <c r="D10" s="300">
        <f aca="true" t="shared" si="3" ref="D10:D40">H10+J10</f>
        <v>10135</v>
      </c>
      <c r="E10" s="202">
        <v>4337</v>
      </c>
      <c r="F10" s="203">
        <v>14874</v>
      </c>
      <c r="G10" s="256">
        <f>E10+F10</f>
        <v>19211</v>
      </c>
      <c r="H10" s="373">
        <v>6750</v>
      </c>
      <c r="I10" s="257">
        <v>14466</v>
      </c>
      <c r="J10" s="308">
        <v>3385</v>
      </c>
    </row>
    <row r="11" spans="1:10" ht="18" customHeight="1">
      <c r="A11" s="25" t="s">
        <v>22</v>
      </c>
      <c r="B11" s="258">
        <v>22775</v>
      </c>
      <c r="C11" s="335">
        <f>SUM(E11,F11,I11)</f>
        <v>6395</v>
      </c>
      <c r="D11" s="300">
        <f t="shared" si="3"/>
        <v>1229</v>
      </c>
      <c r="E11" s="259">
        <v>791</v>
      </c>
      <c r="F11" s="196">
        <v>2710</v>
      </c>
      <c r="G11" s="260">
        <f aca="true" t="shared" si="4" ref="G11:G22">E11+F11</f>
        <v>3501</v>
      </c>
      <c r="H11" s="374">
        <v>706</v>
      </c>
      <c r="I11" s="195">
        <v>2894</v>
      </c>
      <c r="J11" s="310">
        <v>523</v>
      </c>
    </row>
    <row r="12" spans="1:10" ht="18" customHeight="1">
      <c r="A12" s="25" t="s">
        <v>175</v>
      </c>
      <c r="B12" s="258">
        <v>31903</v>
      </c>
      <c r="C12" s="193">
        <f aca="true" t="shared" si="5" ref="C12:C22">SUM(E12,F12,I12)</f>
        <v>6835</v>
      </c>
      <c r="D12" s="300">
        <f t="shared" si="3"/>
        <v>1567</v>
      </c>
      <c r="E12" s="259">
        <v>790</v>
      </c>
      <c r="F12" s="196">
        <v>2571</v>
      </c>
      <c r="G12" s="260">
        <f t="shared" si="4"/>
        <v>3361</v>
      </c>
      <c r="H12" s="374">
        <v>873</v>
      </c>
      <c r="I12" s="195">
        <v>3474</v>
      </c>
      <c r="J12" s="310">
        <v>694</v>
      </c>
    </row>
    <row r="13" spans="1:10" ht="18" customHeight="1">
      <c r="A13" s="25" t="s">
        <v>23</v>
      </c>
      <c r="B13" s="258">
        <v>28756</v>
      </c>
      <c r="C13" s="193">
        <f t="shared" si="5"/>
        <v>6988</v>
      </c>
      <c r="D13" s="300">
        <f t="shared" si="3"/>
        <v>1450</v>
      </c>
      <c r="E13" s="259">
        <v>784</v>
      </c>
      <c r="F13" s="196">
        <v>2560</v>
      </c>
      <c r="G13" s="194">
        <f t="shared" si="4"/>
        <v>3344</v>
      </c>
      <c r="H13" s="374">
        <v>753</v>
      </c>
      <c r="I13" s="195">
        <v>3644</v>
      </c>
      <c r="J13" s="310">
        <v>697</v>
      </c>
    </row>
    <row r="14" spans="1:10" ht="18" customHeight="1">
      <c r="A14" s="25" t="s">
        <v>24</v>
      </c>
      <c r="B14" s="258">
        <v>11657</v>
      </c>
      <c r="C14" s="193">
        <f t="shared" si="5"/>
        <v>3187</v>
      </c>
      <c r="D14" s="300">
        <f t="shared" si="3"/>
        <v>1336</v>
      </c>
      <c r="E14" s="259">
        <v>247</v>
      </c>
      <c r="F14" s="196">
        <v>1118</v>
      </c>
      <c r="G14" s="188">
        <f t="shared" si="4"/>
        <v>1365</v>
      </c>
      <c r="H14" s="374">
        <v>862</v>
      </c>
      <c r="I14" s="195">
        <v>1822</v>
      </c>
      <c r="J14" s="310">
        <v>474</v>
      </c>
    </row>
    <row r="15" spans="1:10" ht="18" customHeight="1">
      <c r="A15" s="25" t="s">
        <v>25</v>
      </c>
      <c r="B15" s="258">
        <v>16597</v>
      </c>
      <c r="C15" s="193">
        <f t="shared" si="5"/>
        <v>4085</v>
      </c>
      <c r="D15" s="300">
        <f t="shared" si="3"/>
        <v>1073</v>
      </c>
      <c r="E15" s="259">
        <v>578</v>
      </c>
      <c r="F15" s="196">
        <v>1678</v>
      </c>
      <c r="G15" s="260">
        <f t="shared" si="4"/>
        <v>2256</v>
      </c>
      <c r="H15" s="374">
        <v>626</v>
      </c>
      <c r="I15" s="261">
        <v>1829</v>
      </c>
      <c r="J15" s="310">
        <v>447</v>
      </c>
    </row>
    <row r="16" spans="1:10" ht="18" customHeight="1">
      <c r="A16" s="25" t="s">
        <v>26</v>
      </c>
      <c r="B16" s="258">
        <v>11793</v>
      </c>
      <c r="C16" s="193">
        <f t="shared" si="5"/>
        <v>2713</v>
      </c>
      <c r="D16" s="300">
        <f t="shared" si="3"/>
        <v>648</v>
      </c>
      <c r="E16" s="259">
        <v>319</v>
      </c>
      <c r="F16" s="196">
        <v>1177</v>
      </c>
      <c r="G16" s="194">
        <f t="shared" si="4"/>
        <v>1496</v>
      </c>
      <c r="H16" s="374">
        <v>380</v>
      </c>
      <c r="I16" s="189">
        <v>1217</v>
      </c>
      <c r="J16" s="310">
        <v>268</v>
      </c>
    </row>
    <row r="17" spans="1:10" ht="18" customHeight="1">
      <c r="A17" s="25" t="s">
        <v>43</v>
      </c>
      <c r="B17" s="258">
        <v>28758</v>
      </c>
      <c r="C17" s="193">
        <f t="shared" si="5"/>
        <v>6184</v>
      </c>
      <c r="D17" s="300">
        <f>H17+J17</f>
        <v>1498</v>
      </c>
      <c r="E17" s="259">
        <v>852</v>
      </c>
      <c r="F17" s="196">
        <v>2678</v>
      </c>
      <c r="G17" s="194">
        <f t="shared" si="4"/>
        <v>3530</v>
      </c>
      <c r="H17" s="374">
        <v>880</v>
      </c>
      <c r="I17" s="195">
        <v>2654</v>
      </c>
      <c r="J17" s="310">
        <v>618</v>
      </c>
    </row>
    <row r="18" spans="1:10" ht="18" customHeight="1">
      <c r="A18" s="25" t="s">
        <v>70</v>
      </c>
      <c r="B18" s="258">
        <v>12110</v>
      </c>
      <c r="C18" s="193">
        <f t="shared" si="5"/>
        <v>2824</v>
      </c>
      <c r="D18" s="300">
        <f t="shared" si="3"/>
        <v>668</v>
      </c>
      <c r="E18" s="259">
        <v>343</v>
      </c>
      <c r="F18" s="196">
        <v>1121</v>
      </c>
      <c r="G18" s="194">
        <f t="shared" si="4"/>
        <v>1464</v>
      </c>
      <c r="H18" s="374">
        <v>413</v>
      </c>
      <c r="I18" s="261">
        <v>1360</v>
      </c>
      <c r="J18" s="310">
        <v>255</v>
      </c>
    </row>
    <row r="19" spans="1:10" ht="18" customHeight="1">
      <c r="A19" s="25" t="s">
        <v>71</v>
      </c>
      <c r="B19" s="258">
        <v>28486</v>
      </c>
      <c r="C19" s="193">
        <f t="shared" si="5"/>
        <v>6840</v>
      </c>
      <c r="D19" s="300">
        <f t="shared" si="3"/>
        <v>1771</v>
      </c>
      <c r="E19" s="259">
        <v>937</v>
      </c>
      <c r="F19" s="196">
        <v>2778</v>
      </c>
      <c r="G19" s="188">
        <f t="shared" si="4"/>
        <v>3715</v>
      </c>
      <c r="H19" s="374">
        <v>1058</v>
      </c>
      <c r="I19" s="261">
        <v>3125</v>
      </c>
      <c r="J19" s="310">
        <v>713</v>
      </c>
    </row>
    <row r="20" spans="1:10" ht="18" customHeight="1">
      <c r="A20" s="25" t="s">
        <v>60</v>
      </c>
      <c r="B20" s="258">
        <v>12705</v>
      </c>
      <c r="C20" s="193">
        <f t="shared" si="5"/>
        <v>4227</v>
      </c>
      <c r="D20" s="300">
        <f t="shared" si="3"/>
        <v>1330</v>
      </c>
      <c r="E20" s="259">
        <v>591</v>
      </c>
      <c r="F20" s="196">
        <v>1815</v>
      </c>
      <c r="G20" s="194">
        <f t="shared" si="4"/>
        <v>2406</v>
      </c>
      <c r="H20" s="374">
        <v>920</v>
      </c>
      <c r="I20" s="261">
        <v>1821</v>
      </c>
      <c r="J20" s="310">
        <v>410</v>
      </c>
    </row>
    <row r="21" spans="1:10" ht="18" customHeight="1">
      <c r="A21" s="25" t="s">
        <v>44</v>
      </c>
      <c r="B21" s="258">
        <v>9182</v>
      </c>
      <c r="C21" s="193">
        <f t="shared" si="5"/>
        <v>1986</v>
      </c>
      <c r="D21" s="300">
        <f t="shared" si="3"/>
        <v>482</v>
      </c>
      <c r="E21" s="259">
        <v>236</v>
      </c>
      <c r="F21" s="196">
        <v>791</v>
      </c>
      <c r="G21" s="262">
        <f t="shared" si="4"/>
        <v>1027</v>
      </c>
      <c r="H21" s="374">
        <v>270</v>
      </c>
      <c r="I21" s="189">
        <v>959</v>
      </c>
      <c r="J21" s="310">
        <v>212</v>
      </c>
    </row>
    <row r="22" spans="1:10" ht="18" customHeight="1">
      <c r="A22" s="29" t="s">
        <v>72</v>
      </c>
      <c r="B22" s="108">
        <v>9857</v>
      </c>
      <c r="C22" s="193">
        <f t="shared" si="5"/>
        <v>2389</v>
      </c>
      <c r="D22" s="301">
        <f t="shared" si="3"/>
        <v>447</v>
      </c>
      <c r="E22" s="197">
        <v>338</v>
      </c>
      <c r="F22" s="198">
        <v>997</v>
      </c>
      <c r="G22" s="262">
        <f t="shared" si="4"/>
        <v>1335</v>
      </c>
      <c r="H22" s="374">
        <v>232</v>
      </c>
      <c r="I22" s="197">
        <v>1054</v>
      </c>
      <c r="J22" s="310">
        <v>215</v>
      </c>
    </row>
    <row r="23" spans="1:10" ht="18" customHeight="1">
      <c r="A23" s="131" t="s">
        <v>27</v>
      </c>
      <c r="B23" s="210">
        <f>SUM(B24)</f>
        <v>2371</v>
      </c>
      <c r="C23" s="291">
        <f>SUM(C24)</f>
        <v>658</v>
      </c>
      <c r="D23" s="297">
        <f t="shared" si="3"/>
        <v>50</v>
      </c>
      <c r="E23" s="211">
        <f aca="true" t="shared" si="6" ref="E23:J23">SUM(E24)</f>
        <v>81</v>
      </c>
      <c r="F23" s="212">
        <f t="shared" si="6"/>
        <v>255</v>
      </c>
      <c r="G23" s="265">
        <f t="shared" si="6"/>
        <v>336</v>
      </c>
      <c r="H23" s="372">
        <f t="shared" si="6"/>
        <v>19</v>
      </c>
      <c r="I23" s="211">
        <f t="shared" si="6"/>
        <v>322</v>
      </c>
      <c r="J23" s="296">
        <f t="shared" si="6"/>
        <v>31</v>
      </c>
    </row>
    <row r="24" spans="1:10" ht="18" customHeight="1">
      <c r="A24" s="33" t="s">
        <v>28</v>
      </c>
      <c r="B24" s="208">
        <v>2371</v>
      </c>
      <c r="C24" s="191">
        <f>G24+I24</f>
        <v>658</v>
      </c>
      <c r="D24" s="295">
        <f t="shared" si="3"/>
        <v>50</v>
      </c>
      <c r="E24" s="206">
        <v>81</v>
      </c>
      <c r="F24" s="207">
        <v>255</v>
      </c>
      <c r="G24" s="192">
        <f>E24+F24</f>
        <v>336</v>
      </c>
      <c r="H24" s="375">
        <v>19</v>
      </c>
      <c r="I24" s="206">
        <v>322</v>
      </c>
      <c r="J24" s="299">
        <v>31</v>
      </c>
    </row>
    <row r="25" spans="1:10" ht="18" customHeight="1">
      <c r="A25" s="131" t="s">
        <v>29</v>
      </c>
      <c r="B25" s="210">
        <f>SUM(B26)</f>
        <v>991</v>
      </c>
      <c r="C25" s="291">
        <f>SUM(C26)</f>
        <v>412</v>
      </c>
      <c r="D25" s="297">
        <f>H25+J25</f>
        <v>92</v>
      </c>
      <c r="E25" s="211">
        <f aca="true" t="shared" si="7" ref="E25:J25">SUM(E26)</f>
        <v>56</v>
      </c>
      <c r="F25" s="212">
        <f t="shared" si="7"/>
        <v>173</v>
      </c>
      <c r="G25" s="265">
        <f t="shared" si="7"/>
        <v>229</v>
      </c>
      <c r="H25" s="376">
        <f t="shared" si="7"/>
        <v>50</v>
      </c>
      <c r="I25" s="211">
        <f t="shared" si="7"/>
        <v>183</v>
      </c>
      <c r="J25" s="296">
        <f t="shared" si="7"/>
        <v>42</v>
      </c>
    </row>
    <row r="26" spans="1:10" ht="18" customHeight="1">
      <c r="A26" s="33" t="s">
        <v>30</v>
      </c>
      <c r="B26" s="205">
        <v>991</v>
      </c>
      <c r="C26" s="191">
        <f>G26+I26</f>
        <v>412</v>
      </c>
      <c r="D26" s="295">
        <f t="shared" si="3"/>
        <v>92</v>
      </c>
      <c r="E26" s="206">
        <v>56</v>
      </c>
      <c r="F26" s="207">
        <v>173</v>
      </c>
      <c r="G26" s="192">
        <f>E26+F26</f>
        <v>229</v>
      </c>
      <c r="H26" s="375">
        <v>50</v>
      </c>
      <c r="I26" s="206">
        <v>183</v>
      </c>
      <c r="J26" s="299">
        <v>42</v>
      </c>
    </row>
    <row r="27" spans="1:10" ht="18" customHeight="1">
      <c r="A27" s="131" t="s">
        <v>31</v>
      </c>
      <c r="B27" s="213">
        <f>SUM(B28:B30)</f>
        <v>10441</v>
      </c>
      <c r="C27" s="264">
        <f>SUM(C28:C30)</f>
        <v>3009</v>
      </c>
      <c r="D27" s="297">
        <f>H27+J27</f>
        <v>1052</v>
      </c>
      <c r="E27" s="214">
        <f aca="true" t="shared" si="8" ref="E27:J27">SUM(E28:E30)</f>
        <v>408</v>
      </c>
      <c r="F27" s="215">
        <f t="shared" si="8"/>
        <v>1263</v>
      </c>
      <c r="G27" s="265">
        <f t="shared" si="8"/>
        <v>1671</v>
      </c>
      <c r="H27" s="376">
        <f t="shared" si="8"/>
        <v>623</v>
      </c>
      <c r="I27" s="214">
        <f t="shared" si="8"/>
        <v>1338</v>
      </c>
      <c r="J27" s="296">
        <f t="shared" si="8"/>
        <v>429</v>
      </c>
    </row>
    <row r="28" spans="1:10" ht="18" customHeight="1">
      <c r="A28" s="34" t="s">
        <v>32</v>
      </c>
      <c r="B28" s="201">
        <v>1301</v>
      </c>
      <c r="C28" s="255">
        <f>G28+I28</f>
        <v>442</v>
      </c>
      <c r="D28" s="299">
        <f t="shared" si="3"/>
        <v>146</v>
      </c>
      <c r="E28" s="202">
        <v>55</v>
      </c>
      <c r="F28" s="203">
        <v>192</v>
      </c>
      <c r="G28" s="192">
        <f>E28+F28</f>
        <v>247</v>
      </c>
      <c r="H28" s="373">
        <v>91</v>
      </c>
      <c r="I28" s="202">
        <v>195</v>
      </c>
      <c r="J28" s="299">
        <v>55</v>
      </c>
    </row>
    <row r="29" spans="1:10" ht="18" customHeight="1">
      <c r="A29" s="25" t="s">
        <v>46</v>
      </c>
      <c r="B29" s="204">
        <v>6292</v>
      </c>
      <c r="C29" s="266">
        <f>G29+I29</f>
        <v>1774</v>
      </c>
      <c r="D29" s="300">
        <f t="shared" si="3"/>
        <v>561</v>
      </c>
      <c r="E29" s="195">
        <v>263</v>
      </c>
      <c r="F29" s="196">
        <v>716</v>
      </c>
      <c r="G29" s="188">
        <f>E29+F29</f>
        <v>979</v>
      </c>
      <c r="H29" s="377">
        <v>352</v>
      </c>
      <c r="I29" s="195">
        <v>795</v>
      </c>
      <c r="J29" s="295">
        <v>209</v>
      </c>
    </row>
    <row r="30" spans="1:10" ht="18" customHeight="1">
      <c r="A30" s="29" t="s">
        <v>47</v>
      </c>
      <c r="B30" s="108">
        <v>2848</v>
      </c>
      <c r="C30" s="200">
        <f>G30+I30</f>
        <v>793</v>
      </c>
      <c r="D30" s="301">
        <f t="shared" si="3"/>
        <v>345</v>
      </c>
      <c r="E30" s="197">
        <v>90</v>
      </c>
      <c r="F30" s="198">
        <v>355</v>
      </c>
      <c r="G30" s="199">
        <f>E30+F30</f>
        <v>445</v>
      </c>
      <c r="H30" s="378">
        <v>180</v>
      </c>
      <c r="I30" s="197">
        <v>348</v>
      </c>
      <c r="J30" s="301">
        <v>165</v>
      </c>
    </row>
    <row r="31" spans="1:10" ht="18" customHeight="1">
      <c r="A31" s="131" t="s">
        <v>33</v>
      </c>
      <c r="B31" s="216">
        <f>SUM(B32:B35)</f>
        <v>8459</v>
      </c>
      <c r="C31" s="264">
        <f>SUM(C32:C35)</f>
        <v>2043</v>
      </c>
      <c r="D31" s="297">
        <f>H31+J31</f>
        <v>462</v>
      </c>
      <c r="E31" s="211">
        <f aca="true" t="shared" si="9" ref="E31:J31">SUM(E32:E35)</f>
        <v>387</v>
      </c>
      <c r="F31" s="212">
        <f t="shared" si="9"/>
        <v>660</v>
      </c>
      <c r="G31" s="265">
        <f t="shared" si="9"/>
        <v>1047</v>
      </c>
      <c r="H31" s="376">
        <f t="shared" si="9"/>
        <v>254</v>
      </c>
      <c r="I31" s="211">
        <f t="shared" si="9"/>
        <v>996</v>
      </c>
      <c r="J31" s="296">
        <f t="shared" si="9"/>
        <v>208</v>
      </c>
    </row>
    <row r="32" spans="1:10" ht="18" customHeight="1">
      <c r="A32" s="21" t="s">
        <v>34</v>
      </c>
      <c r="B32" s="209">
        <v>3768</v>
      </c>
      <c r="C32" s="255">
        <f>G32+I32</f>
        <v>1102</v>
      </c>
      <c r="D32" s="299">
        <f t="shared" si="3"/>
        <v>238</v>
      </c>
      <c r="E32" s="202">
        <v>255</v>
      </c>
      <c r="F32" s="203">
        <v>311</v>
      </c>
      <c r="G32" s="192">
        <f>E32+F32</f>
        <v>566</v>
      </c>
      <c r="H32" s="375">
        <v>131</v>
      </c>
      <c r="I32" s="202">
        <v>536</v>
      </c>
      <c r="J32" s="299">
        <v>107</v>
      </c>
    </row>
    <row r="33" spans="1:10" ht="18" customHeight="1">
      <c r="A33" s="25" t="s">
        <v>35</v>
      </c>
      <c r="B33" s="204">
        <v>2281</v>
      </c>
      <c r="C33" s="193">
        <f>G33+I33</f>
        <v>572</v>
      </c>
      <c r="D33" s="300">
        <f t="shared" si="3"/>
        <v>145</v>
      </c>
      <c r="E33" s="195">
        <v>85</v>
      </c>
      <c r="F33" s="196">
        <v>232</v>
      </c>
      <c r="G33" s="262">
        <f>E33+F33</f>
        <v>317</v>
      </c>
      <c r="H33" s="377">
        <v>91</v>
      </c>
      <c r="I33" s="195">
        <v>255</v>
      </c>
      <c r="J33" s="295">
        <v>54</v>
      </c>
    </row>
    <row r="34" spans="1:10" ht="18" customHeight="1">
      <c r="A34" s="25" t="s">
        <v>36</v>
      </c>
      <c r="B34" s="204">
        <v>1603</v>
      </c>
      <c r="C34" s="193">
        <f>G34+I34</f>
        <v>298</v>
      </c>
      <c r="D34" s="300">
        <f t="shared" si="3"/>
        <v>70</v>
      </c>
      <c r="E34" s="195">
        <v>33</v>
      </c>
      <c r="F34" s="196">
        <v>103</v>
      </c>
      <c r="G34" s="262">
        <f>E34+F34</f>
        <v>136</v>
      </c>
      <c r="H34" s="379">
        <v>29</v>
      </c>
      <c r="I34" s="195">
        <v>162</v>
      </c>
      <c r="J34" s="300">
        <v>41</v>
      </c>
    </row>
    <row r="35" spans="1:10" ht="18" customHeight="1">
      <c r="A35" s="29" t="s">
        <v>37</v>
      </c>
      <c r="B35" s="108">
        <v>807</v>
      </c>
      <c r="C35" s="263">
        <f>G35+I35</f>
        <v>71</v>
      </c>
      <c r="D35" s="301">
        <f t="shared" si="3"/>
        <v>9</v>
      </c>
      <c r="E35" s="197">
        <v>14</v>
      </c>
      <c r="F35" s="198">
        <v>14</v>
      </c>
      <c r="G35" s="262">
        <f>E35+F35</f>
        <v>28</v>
      </c>
      <c r="H35" s="380">
        <v>3</v>
      </c>
      <c r="I35" s="197">
        <v>43</v>
      </c>
      <c r="J35" s="303">
        <v>6</v>
      </c>
    </row>
    <row r="36" spans="1:10" ht="18" customHeight="1">
      <c r="A36" s="131" t="s">
        <v>38</v>
      </c>
      <c r="B36" s="210">
        <f>SUM(B37)</f>
        <v>6273</v>
      </c>
      <c r="C36" s="291">
        <f>SUM(C37)</f>
        <v>945</v>
      </c>
      <c r="D36" s="297">
        <f>H36+J36</f>
        <v>283</v>
      </c>
      <c r="E36" s="211">
        <f aca="true" t="shared" si="10" ref="E36:J36">SUM(E37)</f>
        <v>92</v>
      </c>
      <c r="F36" s="212">
        <f t="shared" si="10"/>
        <v>375</v>
      </c>
      <c r="G36" s="265">
        <f t="shared" si="10"/>
        <v>467</v>
      </c>
      <c r="H36" s="376">
        <f t="shared" si="10"/>
        <v>174</v>
      </c>
      <c r="I36" s="211">
        <f t="shared" si="10"/>
        <v>478</v>
      </c>
      <c r="J36" s="296">
        <f t="shared" si="10"/>
        <v>109</v>
      </c>
    </row>
    <row r="37" spans="1:10" ht="18" customHeight="1">
      <c r="A37" s="33" t="s">
        <v>41</v>
      </c>
      <c r="B37" s="107">
        <v>6273</v>
      </c>
      <c r="C37" s="191">
        <f>G37+I37</f>
        <v>945</v>
      </c>
      <c r="D37" s="295">
        <f t="shared" si="3"/>
        <v>283</v>
      </c>
      <c r="E37" s="189">
        <v>92</v>
      </c>
      <c r="F37" s="190">
        <v>375</v>
      </c>
      <c r="G37" s="192">
        <f>E37+F37</f>
        <v>467</v>
      </c>
      <c r="H37" s="375">
        <v>174</v>
      </c>
      <c r="I37" s="189">
        <v>478</v>
      </c>
      <c r="J37" s="299">
        <v>109</v>
      </c>
    </row>
    <row r="38" spans="1:10" ht="18" customHeight="1">
      <c r="A38" s="131" t="s">
        <v>39</v>
      </c>
      <c r="B38" s="210">
        <f>SUM(B39:B40)</f>
        <v>5834</v>
      </c>
      <c r="C38" s="264">
        <f>SUM(C39:C40)</f>
        <v>1011</v>
      </c>
      <c r="D38" s="297">
        <f>H38+J38</f>
        <v>239</v>
      </c>
      <c r="E38" s="288">
        <f aca="true" t="shared" si="11" ref="E38:J38">SUM(E39:E40)</f>
        <v>142</v>
      </c>
      <c r="F38" s="289">
        <f t="shared" si="11"/>
        <v>386</v>
      </c>
      <c r="G38" s="290">
        <f t="shared" si="11"/>
        <v>528</v>
      </c>
      <c r="H38" s="381">
        <f t="shared" si="11"/>
        <v>123</v>
      </c>
      <c r="I38" s="288">
        <f t="shared" si="11"/>
        <v>483</v>
      </c>
      <c r="J38" s="298">
        <f t="shared" si="11"/>
        <v>116</v>
      </c>
    </row>
    <row r="39" spans="1:10" ht="18" customHeight="1">
      <c r="A39" s="21" t="s">
        <v>40</v>
      </c>
      <c r="B39" s="201">
        <v>4971</v>
      </c>
      <c r="C39" s="191">
        <f>G39+I39</f>
        <v>831</v>
      </c>
      <c r="D39" s="299">
        <f t="shared" si="3"/>
        <v>213</v>
      </c>
      <c r="E39" s="202">
        <v>112</v>
      </c>
      <c r="F39" s="203">
        <v>314</v>
      </c>
      <c r="G39" s="192">
        <f>E39+F39</f>
        <v>426</v>
      </c>
      <c r="H39" s="373">
        <v>106</v>
      </c>
      <c r="I39" s="202">
        <v>405</v>
      </c>
      <c r="J39" s="299">
        <v>107</v>
      </c>
    </row>
    <row r="40" spans="1:10" ht="18" customHeight="1">
      <c r="A40" s="29" t="s">
        <v>176</v>
      </c>
      <c r="B40" s="108">
        <v>863</v>
      </c>
      <c r="C40" s="200">
        <f>G40+I40</f>
        <v>180</v>
      </c>
      <c r="D40" s="301">
        <f t="shared" si="3"/>
        <v>26</v>
      </c>
      <c r="E40" s="197">
        <v>30</v>
      </c>
      <c r="F40" s="198">
        <v>72</v>
      </c>
      <c r="G40" s="199">
        <f>E40+F40</f>
        <v>102</v>
      </c>
      <c r="H40" s="380">
        <v>17</v>
      </c>
      <c r="I40" s="197">
        <v>78</v>
      </c>
      <c r="J40" s="301">
        <v>9</v>
      </c>
    </row>
    <row r="41" spans="1:14" ht="18" customHeight="1">
      <c r="A41" s="10"/>
      <c r="B41" s="12"/>
      <c r="C41" s="12"/>
      <c r="D41" s="12"/>
      <c r="E41" s="12"/>
      <c r="F41" s="12"/>
      <c r="G41" s="12"/>
      <c r="H41" s="12"/>
      <c r="I41" s="12"/>
      <c r="J41" s="12"/>
      <c r="K41" s="12"/>
      <c r="N41" s="12"/>
    </row>
    <row r="42" spans="1:14" ht="18" customHeight="1">
      <c r="A42" s="10" t="s">
        <v>325</v>
      </c>
      <c r="B42" s="35"/>
      <c r="C42" s="35"/>
      <c r="D42" s="35"/>
      <c r="E42" s="12"/>
      <c r="F42" s="12"/>
      <c r="G42" s="12"/>
      <c r="H42" s="12"/>
      <c r="I42" s="12"/>
      <c r="J42" s="12"/>
      <c r="K42" s="12"/>
      <c r="N42" s="12"/>
    </row>
    <row r="43" spans="1:14" ht="18" customHeight="1">
      <c r="A43" s="10" t="s">
        <v>316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N43" s="12"/>
    </row>
    <row r="44" spans="1:14" ht="18" customHeight="1">
      <c r="A44" s="10"/>
      <c r="F44" s="12"/>
      <c r="G44" s="12"/>
      <c r="H44" s="12"/>
      <c r="I44" s="12"/>
      <c r="J44" s="12"/>
      <c r="K44" s="12"/>
      <c r="N44" s="12"/>
    </row>
    <row r="45" spans="1:14" ht="12">
      <c r="A45" s="10"/>
      <c r="B45" s="12"/>
      <c r="C45" s="12"/>
      <c r="D45" s="12"/>
      <c r="E45" s="12"/>
      <c r="F45" s="12"/>
      <c r="G45" s="12"/>
      <c r="H45" s="12"/>
      <c r="I45" s="12"/>
      <c r="J45" s="12"/>
      <c r="K45" s="12"/>
      <c r="N45" s="12"/>
    </row>
    <row r="46" spans="1:14" ht="12">
      <c r="A46" s="10"/>
      <c r="B46" s="12"/>
      <c r="C46" s="12"/>
      <c r="D46" s="12"/>
      <c r="E46" s="12"/>
      <c r="F46" s="109"/>
      <c r="G46" s="109"/>
      <c r="H46" s="109"/>
      <c r="I46" s="109"/>
      <c r="J46" s="109"/>
      <c r="K46" s="109"/>
      <c r="L46" s="187"/>
      <c r="M46" s="187"/>
      <c r="N46" s="109"/>
    </row>
    <row r="48" spans="1:2" ht="12">
      <c r="A48" s="10"/>
      <c r="B48" s="12"/>
    </row>
  </sheetData>
  <sheetProtection/>
  <mergeCells count="6">
    <mergeCell ref="A1:J1"/>
    <mergeCell ref="I4:J4"/>
    <mergeCell ref="C3:D4"/>
    <mergeCell ref="B4:B5"/>
    <mergeCell ref="A3:A6"/>
    <mergeCell ref="E4:H4"/>
  </mergeCells>
  <printOptions horizontalCentered="1"/>
  <pageMargins left="0.5118110236220472" right="0.4724409448818898" top="0.7480314960629921" bottom="0.31496062992125984" header="0.5118110236220472" footer="0.5118110236220472"/>
  <pageSetup horizontalDpi="600" verticalDpi="600" orientation="portrait" paperSize="9" scale="98" r:id="rId1"/>
  <headerFooter alignWithMargins="0">
    <oddHeader>&amp;L表3-3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49"/>
  <sheetViews>
    <sheetView zoomScale="120" zoomScaleNormal="120" zoomScalePageLayoutView="0" workbookViewId="0" topLeftCell="A18">
      <selection activeCell="J54" sqref="J54"/>
    </sheetView>
  </sheetViews>
  <sheetFormatPr defaultColWidth="9.00390625" defaultRowHeight="13.5"/>
  <cols>
    <col min="1" max="1" width="11.00390625" style="106" customWidth="1"/>
    <col min="2" max="9" width="9.125" style="106" customWidth="1"/>
    <col min="10" max="10" width="9.00390625" style="106" customWidth="1"/>
    <col min="11" max="12" width="9.00390625" style="184" customWidth="1"/>
    <col min="13" max="16384" width="9.00390625" style="106" customWidth="1"/>
  </cols>
  <sheetData>
    <row r="1" spans="1:12" s="104" customFormat="1" ht="31.5" customHeight="1">
      <c r="A1" s="553" t="s">
        <v>306</v>
      </c>
      <c r="B1" s="553"/>
      <c r="C1" s="553"/>
      <c r="D1" s="553"/>
      <c r="E1" s="553"/>
      <c r="F1" s="553"/>
      <c r="G1" s="553"/>
      <c r="H1" s="553"/>
      <c r="I1" s="553"/>
      <c r="J1" s="553"/>
      <c r="K1" s="186"/>
      <c r="L1" s="186"/>
    </row>
    <row r="2" spans="1:10" ht="20.25" customHeight="1">
      <c r="A2" s="105"/>
      <c r="J2" s="217" t="s">
        <v>246</v>
      </c>
    </row>
    <row r="3" spans="1:10" ht="18" customHeight="1">
      <c r="A3" s="554" t="s">
        <v>61</v>
      </c>
      <c r="B3" s="557" t="s">
        <v>155</v>
      </c>
      <c r="C3" s="571"/>
      <c r="D3" s="571"/>
      <c r="E3" s="111"/>
      <c r="F3" s="111"/>
      <c r="G3" s="111"/>
      <c r="H3" s="111"/>
      <c r="I3" s="111"/>
      <c r="J3" s="112"/>
    </row>
    <row r="4" spans="1:10" ht="18" customHeight="1">
      <c r="A4" s="555"/>
      <c r="B4" s="572"/>
      <c r="C4" s="573"/>
      <c r="D4" s="573"/>
      <c r="E4" s="568" t="s">
        <v>154</v>
      </c>
      <c r="F4" s="569"/>
      <c r="G4" s="570"/>
      <c r="H4" s="566" t="s">
        <v>153</v>
      </c>
      <c r="I4" s="558"/>
      <c r="J4" s="567"/>
    </row>
    <row r="5" spans="1:10" ht="84">
      <c r="A5" s="555"/>
      <c r="B5" s="116" t="s">
        <v>133</v>
      </c>
      <c r="C5" s="422" t="s">
        <v>320</v>
      </c>
      <c r="D5" s="420" t="s">
        <v>206</v>
      </c>
      <c r="E5" s="401" t="s">
        <v>136</v>
      </c>
      <c r="F5" s="370" t="s">
        <v>319</v>
      </c>
      <c r="G5" s="292" t="s">
        <v>206</v>
      </c>
      <c r="H5" s="114" t="s">
        <v>133</v>
      </c>
      <c r="I5" s="411" t="s">
        <v>320</v>
      </c>
      <c r="J5" s="292" t="s">
        <v>206</v>
      </c>
    </row>
    <row r="6" spans="1:10" ht="24">
      <c r="A6" s="556"/>
      <c r="B6" s="384" t="s">
        <v>201</v>
      </c>
      <c r="C6" s="120" t="s">
        <v>195</v>
      </c>
      <c r="D6" s="119" t="s">
        <v>207</v>
      </c>
      <c r="E6" s="402" t="s">
        <v>340</v>
      </c>
      <c r="F6" s="371" t="s">
        <v>193</v>
      </c>
      <c r="G6" s="371" t="s">
        <v>208</v>
      </c>
      <c r="H6" s="115" t="s">
        <v>173</v>
      </c>
      <c r="I6" s="120" t="s">
        <v>194</v>
      </c>
      <c r="J6" s="119" t="s">
        <v>209</v>
      </c>
    </row>
    <row r="7" spans="1:10" ht="18" customHeight="1">
      <c r="A7" s="131" t="s">
        <v>19</v>
      </c>
      <c r="B7" s="368">
        <f>SUM(B8:B9)</f>
        <v>96408</v>
      </c>
      <c r="C7" s="412">
        <f>SUM(C8:C9)</f>
        <v>25812</v>
      </c>
      <c r="D7" s="413">
        <f>C7/B7</f>
        <v>0.26773711725168037</v>
      </c>
      <c r="E7" s="368">
        <f>SUM(E8:E9)</f>
        <v>52289</v>
      </c>
      <c r="F7" s="412">
        <f>SUM(F8:F9)</f>
        <v>15966</v>
      </c>
      <c r="G7" s="394">
        <f>F7/E7</f>
        <v>0.305341467612691</v>
      </c>
      <c r="H7" s="368">
        <f>SUM(H8:H9)</f>
        <v>44119</v>
      </c>
      <c r="I7" s="412">
        <f>SUM(I8:I9)</f>
        <v>9846</v>
      </c>
      <c r="J7" s="413">
        <f>I7/H7</f>
        <v>0.2231691561458782</v>
      </c>
    </row>
    <row r="8" spans="1:10" ht="18" customHeight="1">
      <c r="A8" s="138" t="s">
        <v>20</v>
      </c>
      <c r="B8" s="288">
        <f>SUM(B10:B22)</f>
        <v>88330</v>
      </c>
      <c r="C8" s="289">
        <f>SUM(C10:C22)</f>
        <v>23634</v>
      </c>
      <c r="D8" s="413">
        <f>C8/B8</f>
        <v>0.2675648137665572</v>
      </c>
      <c r="E8" s="288">
        <f>SUM(E10:E22)</f>
        <v>48011</v>
      </c>
      <c r="F8" s="289">
        <f>SUM(F10:F22)</f>
        <v>14723</v>
      </c>
      <c r="G8" s="394">
        <f>F8/E8</f>
        <v>0.3066588906708879</v>
      </c>
      <c r="H8" s="288">
        <f>SUM(H10:H22)</f>
        <v>40319</v>
      </c>
      <c r="I8" s="289">
        <f>SUM(I10:I22)</f>
        <v>8911</v>
      </c>
      <c r="J8" s="413">
        <f>I8/H8</f>
        <v>0.2210124259034202</v>
      </c>
    </row>
    <row r="9" spans="1:10" ht="18" customHeight="1">
      <c r="A9" s="138" t="s">
        <v>21</v>
      </c>
      <c r="B9" s="251">
        <v>8078</v>
      </c>
      <c r="C9" s="212">
        <f>SUM(C23,C25,C27,C31,C36,C38)</f>
        <v>2178</v>
      </c>
      <c r="D9" s="413">
        <f>C9/B9</f>
        <v>0.26962119336469426</v>
      </c>
      <c r="E9" s="211">
        <f>SUM(E23,E25,E27,E31,E36,E38)</f>
        <v>4278</v>
      </c>
      <c r="F9" s="212">
        <f>SUM(F23,F25,F27,F31,F36,F38)</f>
        <v>1243</v>
      </c>
      <c r="G9" s="394">
        <f>F9/E9</f>
        <v>0.2905563347358579</v>
      </c>
      <c r="H9" s="211">
        <f>SUM(H23,H25,H27,H31,H36,H38)</f>
        <v>3800</v>
      </c>
      <c r="I9" s="212">
        <f>SUM(I23,I25,I27,I31,I36,I38)</f>
        <v>935</v>
      </c>
      <c r="J9" s="413">
        <f>I9/H9</f>
        <v>0.24605263157894736</v>
      </c>
    </row>
    <row r="10" spans="1:10" ht="18" customHeight="1">
      <c r="A10" s="21" t="s">
        <v>42</v>
      </c>
      <c r="B10" s="191">
        <v>33677</v>
      </c>
      <c r="C10" s="302">
        <v>10135</v>
      </c>
      <c r="D10" s="414">
        <f>C10/B10</f>
        <v>0.30094723401728185</v>
      </c>
      <c r="E10" s="404">
        <v>19211</v>
      </c>
      <c r="F10" s="373">
        <v>6750</v>
      </c>
      <c r="G10" s="395">
        <f>F10/E10</f>
        <v>0.35136119931289367</v>
      </c>
      <c r="H10" s="257">
        <v>14466</v>
      </c>
      <c r="I10" s="309">
        <v>3385</v>
      </c>
      <c r="J10" s="455">
        <f>I10/H10</f>
        <v>0.23399695838517903</v>
      </c>
    </row>
    <row r="11" spans="1:10" ht="18" customHeight="1">
      <c r="A11" s="25" t="s">
        <v>22</v>
      </c>
      <c r="B11" s="335">
        <v>6395</v>
      </c>
      <c r="C11" s="302">
        <v>1229</v>
      </c>
      <c r="D11" s="415">
        <f aca="true" t="shared" si="0" ref="D11:D22">C11/B11</f>
        <v>0.19218139171227522</v>
      </c>
      <c r="E11" s="405">
        <v>3501</v>
      </c>
      <c r="F11" s="374">
        <v>706</v>
      </c>
      <c r="G11" s="396">
        <f aca="true" t="shared" si="1" ref="G11:G22">F11/E11</f>
        <v>0.20165666952299344</v>
      </c>
      <c r="H11" s="195">
        <v>2894</v>
      </c>
      <c r="I11" s="421">
        <v>523</v>
      </c>
      <c r="J11" s="456">
        <f aca="true" t="shared" si="2" ref="J11:J22">I11/H11</f>
        <v>0.18071872840359365</v>
      </c>
    </row>
    <row r="12" spans="1:10" ht="18" customHeight="1">
      <c r="A12" s="25" t="s">
        <v>45</v>
      </c>
      <c r="B12" s="193">
        <v>6835</v>
      </c>
      <c r="C12" s="302">
        <v>1567</v>
      </c>
      <c r="D12" s="415">
        <f t="shared" si="0"/>
        <v>0.2292611558156547</v>
      </c>
      <c r="E12" s="405">
        <v>3361</v>
      </c>
      <c r="F12" s="374">
        <v>873</v>
      </c>
      <c r="G12" s="396">
        <f t="shared" si="1"/>
        <v>0.2597441237726867</v>
      </c>
      <c r="H12" s="195">
        <v>3474</v>
      </c>
      <c r="I12" s="421">
        <v>694</v>
      </c>
      <c r="J12" s="456">
        <f t="shared" si="2"/>
        <v>0.19976971790443293</v>
      </c>
    </row>
    <row r="13" spans="1:10" ht="18" customHeight="1">
      <c r="A13" s="25" t="s">
        <v>23</v>
      </c>
      <c r="B13" s="193">
        <v>6988</v>
      </c>
      <c r="C13" s="302">
        <v>1450</v>
      </c>
      <c r="D13" s="416">
        <f t="shared" si="0"/>
        <v>0.20749856897538638</v>
      </c>
      <c r="E13" s="406">
        <v>3344</v>
      </c>
      <c r="F13" s="374">
        <v>753</v>
      </c>
      <c r="G13" s="397">
        <f t="shared" si="1"/>
        <v>0.22517942583732056</v>
      </c>
      <c r="H13" s="195">
        <v>3644</v>
      </c>
      <c r="I13" s="421">
        <v>697</v>
      </c>
      <c r="J13" s="457">
        <f t="shared" si="2"/>
        <v>0.19127332601536773</v>
      </c>
    </row>
    <row r="14" spans="1:10" ht="18" customHeight="1">
      <c r="A14" s="25" t="s">
        <v>24</v>
      </c>
      <c r="B14" s="193">
        <v>3187</v>
      </c>
      <c r="C14" s="302">
        <v>1336</v>
      </c>
      <c r="D14" s="414">
        <f t="shared" si="0"/>
        <v>0.4192030122372137</v>
      </c>
      <c r="E14" s="407">
        <v>1365</v>
      </c>
      <c r="F14" s="374">
        <v>862</v>
      </c>
      <c r="G14" s="395">
        <f t="shared" si="1"/>
        <v>0.6315018315018315</v>
      </c>
      <c r="H14" s="195">
        <v>1822</v>
      </c>
      <c r="I14" s="421">
        <v>474</v>
      </c>
      <c r="J14" s="455">
        <f t="shared" si="2"/>
        <v>0.2601536772777168</v>
      </c>
    </row>
    <row r="15" spans="1:10" ht="18" customHeight="1">
      <c r="A15" s="25" t="s">
        <v>25</v>
      </c>
      <c r="B15" s="193">
        <v>4085</v>
      </c>
      <c r="C15" s="302">
        <v>1073</v>
      </c>
      <c r="D15" s="415">
        <f t="shared" si="0"/>
        <v>0.26266829865361074</v>
      </c>
      <c r="E15" s="405">
        <v>2256</v>
      </c>
      <c r="F15" s="374">
        <v>626</v>
      </c>
      <c r="G15" s="396">
        <f t="shared" si="1"/>
        <v>0.2774822695035461</v>
      </c>
      <c r="H15" s="261">
        <v>1829</v>
      </c>
      <c r="I15" s="421">
        <v>447</v>
      </c>
      <c r="J15" s="456">
        <f t="shared" si="2"/>
        <v>0.24439584472389284</v>
      </c>
    </row>
    <row r="16" spans="1:10" ht="18" customHeight="1">
      <c r="A16" s="25" t="s">
        <v>26</v>
      </c>
      <c r="B16" s="193">
        <v>2713</v>
      </c>
      <c r="C16" s="302">
        <v>648</v>
      </c>
      <c r="D16" s="416">
        <f t="shared" si="0"/>
        <v>0.23884998157021747</v>
      </c>
      <c r="E16" s="406">
        <v>1496</v>
      </c>
      <c r="F16" s="374">
        <v>380</v>
      </c>
      <c r="G16" s="397">
        <f t="shared" si="1"/>
        <v>0.2540106951871658</v>
      </c>
      <c r="H16" s="189">
        <v>1217</v>
      </c>
      <c r="I16" s="421">
        <v>268</v>
      </c>
      <c r="J16" s="457">
        <f t="shared" si="2"/>
        <v>0.22021364009860311</v>
      </c>
    </row>
    <row r="17" spans="1:10" ht="18" customHeight="1">
      <c r="A17" s="25" t="s">
        <v>43</v>
      </c>
      <c r="B17" s="193">
        <v>6184</v>
      </c>
      <c r="C17" s="302">
        <v>1498</v>
      </c>
      <c r="D17" s="416">
        <f t="shared" si="0"/>
        <v>0.2422380336351876</v>
      </c>
      <c r="E17" s="406">
        <v>3530</v>
      </c>
      <c r="F17" s="374">
        <v>880</v>
      </c>
      <c r="G17" s="397">
        <f t="shared" si="1"/>
        <v>0.24929178470254956</v>
      </c>
      <c r="H17" s="195">
        <v>2654</v>
      </c>
      <c r="I17" s="421">
        <v>618</v>
      </c>
      <c r="J17" s="457">
        <f t="shared" si="2"/>
        <v>0.23285606631499622</v>
      </c>
    </row>
    <row r="18" spans="1:10" ht="18" customHeight="1">
      <c r="A18" s="25" t="s">
        <v>70</v>
      </c>
      <c r="B18" s="193">
        <v>2824</v>
      </c>
      <c r="C18" s="302">
        <v>668</v>
      </c>
      <c r="D18" s="416">
        <f t="shared" si="0"/>
        <v>0.23654390934844194</v>
      </c>
      <c r="E18" s="406">
        <v>1464</v>
      </c>
      <c r="F18" s="374">
        <v>413</v>
      </c>
      <c r="G18" s="397">
        <f t="shared" si="1"/>
        <v>0.28210382513661203</v>
      </c>
      <c r="H18" s="261">
        <v>1360</v>
      </c>
      <c r="I18" s="421">
        <v>255</v>
      </c>
      <c r="J18" s="457">
        <f t="shared" si="2"/>
        <v>0.1875</v>
      </c>
    </row>
    <row r="19" spans="1:10" ht="18" customHeight="1">
      <c r="A19" s="25" t="s">
        <v>71</v>
      </c>
      <c r="B19" s="193">
        <v>6840</v>
      </c>
      <c r="C19" s="302">
        <v>1771</v>
      </c>
      <c r="D19" s="414">
        <f t="shared" si="0"/>
        <v>0.25891812865497077</v>
      </c>
      <c r="E19" s="407">
        <v>3715</v>
      </c>
      <c r="F19" s="374">
        <v>1058</v>
      </c>
      <c r="G19" s="395">
        <f t="shared" si="1"/>
        <v>0.2847913862718708</v>
      </c>
      <c r="H19" s="261">
        <v>3125</v>
      </c>
      <c r="I19" s="421">
        <v>713</v>
      </c>
      <c r="J19" s="455">
        <f t="shared" si="2"/>
        <v>0.22816</v>
      </c>
    </row>
    <row r="20" spans="1:10" ht="18" customHeight="1">
      <c r="A20" s="25" t="s">
        <v>60</v>
      </c>
      <c r="B20" s="193">
        <v>4227</v>
      </c>
      <c r="C20" s="302">
        <v>1330</v>
      </c>
      <c r="D20" s="416">
        <f t="shared" si="0"/>
        <v>0.3146439555240123</v>
      </c>
      <c r="E20" s="406">
        <v>2406</v>
      </c>
      <c r="F20" s="374">
        <v>920</v>
      </c>
      <c r="G20" s="397">
        <f t="shared" si="1"/>
        <v>0.38237738985868663</v>
      </c>
      <c r="H20" s="261">
        <v>1821</v>
      </c>
      <c r="I20" s="421">
        <v>410</v>
      </c>
      <c r="J20" s="457">
        <f t="shared" si="2"/>
        <v>0.22515101592531575</v>
      </c>
    </row>
    <row r="21" spans="1:10" ht="18" customHeight="1">
      <c r="A21" s="25" t="s">
        <v>44</v>
      </c>
      <c r="B21" s="193">
        <v>1986</v>
      </c>
      <c r="C21" s="302">
        <v>482</v>
      </c>
      <c r="D21" s="417">
        <f t="shared" si="0"/>
        <v>0.24269889224572003</v>
      </c>
      <c r="E21" s="408">
        <v>1027</v>
      </c>
      <c r="F21" s="374">
        <v>270</v>
      </c>
      <c r="G21" s="398">
        <f t="shared" si="1"/>
        <v>0.2629016553067186</v>
      </c>
      <c r="H21" s="189">
        <v>959</v>
      </c>
      <c r="I21" s="421">
        <v>212</v>
      </c>
      <c r="J21" s="458">
        <f t="shared" si="2"/>
        <v>0.2210636079249218</v>
      </c>
    </row>
    <row r="22" spans="1:10" ht="18" customHeight="1">
      <c r="A22" s="29" t="s">
        <v>72</v>
      </c>
      <c r="B22" s="193">
        <v>2389</v>
      </c>
      <c r="C22" s="307">
        <v>447</v>
      </c>
      <c r="D22" s="414">
        <f t="shared" si="0"/>
        <v>0.18710757639179573</v>
      </c>
      <c r="E22" s="408">
        <v>1335</v>
      </c>
      <c r="F22" s="374">
        <v>232</v>
      </c>
      <c r="G22" s="395">
        <f t="shared" si="1"/>
        <v>0.17378277153558053</v>
      </c>
      <c r="H22" s="197">
        <v>1054</v>
      </c>
      <c r="I22" s="307">
        <v>215</v>
      </c>
      <c r="J22" s="455">
        <f t="shared" si="2"/>
        <v>0.20398481973434535</v>
      </c>
    </row>
    <row r="23" spans="1:10" ht="18" customHeight="1">
      <c r="A23" s="131" t="s">
        <v>27</v>
      </c>
      <c r="B23" s="211">
        <f>SUM(B24)</f>
        <v>658</v>
      </c>
      <c r="C23" s="212">
        <f>SUM(C24)</f>
        <v>50</v>
      </c>
      <c r="D23" s="413">
        <f aca="true" t="shared" si="3" ref="D23:D40">C23/B23</f>
        <v>0.07598784194528875</v>
      </c>
      <c r="E23" s="211">
        <f>SUM(E24)</f>
        <v>336</v>
      </c>
      <c r="F23" s="265">
        <f>SUM(F24)</f>
        <v>19</v>
      </c>
      <c r="G23" s="394">
        <f aca="true" t="shared" si="4" ref="G23:G40">F23/E23</f>
        <v>0.05654761904761905</v>
      </c>
      <c r="H23" s="211">
        <f>SUM(H24)</f>
        <v>322</v>
      </c>
      <c r="I23" s="265">
        <f>SUM(I24)</f>
        <v>31</v>
      </c>
      <c r="J23" s="413">
        <f aca="true" t="shared" si="5" ref="J23:J40">I23/H23</f>
        <v>0.09627329192546584</v>
      </c>
    </row>
    <row r="24" spans="1:10" ht="18" customHeight="1">
      <c r="A24" s="33" t="s">
        <v>28</v>
      </c>
      <c r="B24" s="191">
        <v>658</v>
      </c>
      <c r="C24" s="306">
        <v>50</v>
      </c>
      <c r="D24" s="414">
        <f t="shared" si="3"/>
        <v>0.07598784194528875</v>
      </c>
      <c r="E24" s="409">
        <v>336</v>
      </c>
      <c r="F24" s="375">
        <v>19</v>
      </c>
      <c r="G24" s="395">
        <f t="shared" si="4"/>
        <v>0.05654761904761905</v>
      </c>
      <c r="H24" s="206">
        <v>322</v>
      </c>
      <c r="I24" s="459">
        <v>31</v>
      </c>
      <c r="J24" s="455">
        <f t="shared" si="5"/>
        <v>0.09627329192546584</v>
      </c>
    </row>
    <row r="25" spans="1:10" ht="18" customHeight="1">
      <c r="A25" s="131" t="s">
        <v>29</v>
      </c>
      <c r="B25" s="211">
        <f>SUM(B26)</f>
        <v>412</v>
      </c>
      <c r="C25" s="212">
        <f>SUM(C26)</f>
        <v>92</v>
      </c>
      <c r="D25" s="413">
        <f t="shared" si="3"/>
        <v>0.22330097087378642</v>
      </c>
      <c r="E25" s="211">
        <f>SUM(E26)</f>
        <v>229</v>
      </c>
      <c r="F25" s="265">
        <f>SUM(F26)</f>
        <v>50</v>
      </c>
      <c r="G25" s="394">
        <f t="shared" si="4"/>
        <v>0.2183406113537118</v>
      </c>
      <c r="H25" s="211">
        <f>SUM(H26)</f>
        <v>183</v>
      </c>
      <c r="I25" s="265">
        <f>SUM(I26)</f>
        <v>42</v>
      </c>
      <c r="J25" s="413">
        <f t="shared" si="5"/>
        <v>0.22950819672131148</v>
      </c>
    </row>
    <row r="26" spans="1:10" ht="18" customHeight="1">
      <c r="A26" s="33" t="s">
        <v>30</v>
      </c>
      <c r="B26" s="191">
        <v>412</v>
      </c>
      <c r="C26" s="306">
        <v>92</v>
      </c>
      <c r="D26" s="414">
        <f t="shared" si="3"/>
        <v>0.22330097087378642</v>
      </c>
      <c r="E26" s="409">
        <v>229</v>
      </c>
      <c r="F26" s="375">
        <v>50</v>
      </c>
      <c r="G26" s="395">
        <f t="shared" si="4"/>
        <v>0.2183406113537118</v>
      </c>
      <c r="H26" s="206">
        <v>183</v>
      </c>
      <c r="I26" s="305">
        <v>42</v>
      </c>
      <c r="J26" s="455">
        <f t="shared" si="5"/>
        <v>0.22950819672131148</v>
      </c>
    </row>
    <row r="27" spans="1:10" ht="18" customHeight="1">
      <c r="A27" s="131" t="s">
        <v>31</v>
      </c>
      <c r="B27" s="214">
        <f>SUM(B28:B30)</f>
        <v>3009</v>
      </c>
      <c r="C27" s="212">
        <f>SUM(C28:C30)</f>
        <v>1052</v>
      </c>
      <c r="D27" s="413">
        <f t="shared" si="3"/>
        <v>0.3496178132269857</v>
      </c>
      <c r="E27" s="214">
        <f>SUM(E28:E30)</f>
        <v>1671</v>
      </c>
      <c r="F27" s="212">
        <f>SUM(F28:F30)</f>
        <v>623</v>
      </c>
      <c r="G27" s="394">
        <f t="shared" si="4"/>
        <v>0.37283064033512864</v>
      </c>
      <c r="H27" s="214">
        <f>SUM(H28:H30)</f>
        <v>1338</v>
      </c>
      <c r="I27" s="212">
        <f>SUM(I28:I30)</f>
        <v>429</v>
      </c>
      <c r="J27" s="460">
        <f t="shared" si="5"/>
        <v>0.32062780269058294</v>
      </c>
    </row>
    <row r="28" spans="1:10" ht="18" customHeight="1">
      <c r="A28" s="34" t="s">
        <v>32</v>
      </c>
      <c r="B28" s="255">
        <v>442</v>
      </c>
      <c r="C28" s="305">
        <v>146</v>
      </c>
      <c r="D28" s="418">
        <f t="shared" si="3"/>
        <v>0.33031674208144796</v>
      </c>
      <c r="E28" s="409">
        <v>247</v>
      </c>
      <c r="F28" s="373">
        <v>91</v>
      </c>
      <c r="G28" s="399">
        <f t="shared" si="4"/>
        <v>0.3684210526315789</v>
      </c>
      <c r="H28" s="202">
        <v>195</v>
      </c>
      <c r="I28" s="305">
        <v>55</v>
      </c>
      <c r="J28" s="461">
        <f t="shared" si="5"/>
        <v>0.28205128205128205</v>
      </c>
    </row>
    <row r="29" spans="1:10" ht="18" customHeight="1">
      <c r="A29" s="25" t="s">
        <v>46</v>
      </c>
      <c r="B29" s="266">
        <v>1774</v>
      </c>
      <c r="C29" s="302">
        <v>561</v>
      </c>
      <c r="D29" s="414">
        <f t="shared" si="3"/>
        <v>0.31623449830890643</v>
      </c>
      <c r="E29" s="407">
        <v>979</v>
      </c>
      <c r="F29" s="377">
        <v>352</v>
      </c>
      <c r="G29" s="395">
        <f t="shared" si="4"/>
        <v>0.3595505617977528</v>
      </c>
      <c r="H29" s="195">
        <v>795</v>
      </c>
      <c r="I29" s="306">
        <v>209</v>
      </c>
      <c r="J29" s="455">
        <f t="shared" si="5"/>
        <v>0.2628930817610063</v>
      </c>
    </row>
    <row r="30" spans="1:10" ht="18" customHeight="1">
      <c r="A30" s="29" t="s">
        <v>47</v>
      </c>
      <c r="B30" s="200">
        <v>793</v>
      </c>
      <c r="C30" s="307">
        <v>345</v>
      </c>
      <c r="D30" s="419">
        <f t="shared" si="3"/>
        <v>0.43505674653215637</v>
      </c>
      <c r="E30" s="410">
        <v>445</v>
      </c>
      <c r="F30" s="378">
        <v>180</v>
      </c>
      <c r="G30" s="400">
        <f t="shared" si="4"/>
        <v>0.4044943820224719</v>
      </c>
      <c r="H30" s="197">
        <v>348</v>
      </c>
      <c r="I30" s="307">
        <v>165</v>
      </c>
      <c r="J30" s="462">
        <f t="shared" si="5"/>
        <v>0.47413793103448276</v>
      </c>
    </row>
    <row r="31" spans="1:10" ht="18" customHeight="1">
      <c r="A31" s="131" t="s">
        <v>33</v>
      </c>
      <c r="B31" s="211">
        <f>SUM(B32:B35)</f>
        <v>2043</v>
      </c>
      <c r="C31" s="265">
        <f>SUM(C32:C35)</f>
        <v>462</v>
      </c>
      <c r="D31" s="413">
        <f t="shared" si="3"/>
        <v>0.2261380323054332</v>
      </c>
      <c r="E31" s="211">
        <f>SUM(E32:E35)</f>
        <v>1047</v>
      </c>
      <c r="F31" s="265">
        <f>SUM(F32:F35)</f>
        <v>254</v>
      </c>
      <c r="G31" s="394">
        <f t="shared" si="4"/>
        <v>0.24259789875835722</v>
      </c>
      <c r="H31" s="211">
        <f>SUM(H32:H35)</f>
        <v>996</v>
      </c>
      <c r="I31" s="265">
        <f>SUM(I32:I35)</f>
        <v>208</v>
      </c>
      <c r="J31" s="413">
        <f t="shared" si="5"/>
        <v>0.20883534136546184</v>
      </c>
    </row>
    <row r="32" spans="1:10" ht="18" customHeight="1">
      <c r="A32" s="21" t="s">
        <v>34</v>
      </c>
      <c r="B32" s="255">
        <v>1102</v>
      </c>
      <c r="C32" s="305">
        <v>238</v>
      </c>
      <c r="D32" s="418">
        <f t="shared" si="3"/>
        <v>0.2159709618874773</v>
      </c>
      <c r="E32" s="409">
        <v>566</v>
      </c>
      <c r="F32" s="375">
        <v>131</v>
      </c>
      <c r="G32" s="399">
        <f t="shared" si="4"/>
        <v>0.2314487632508834</v>
      </c>
      <c r="H32" s="202">
        <v>536</v>
      </c>
      <c r="I32" s="305">
        <v>107</v>
      </c>
      <c r="J32" s="461">
        <f t="shared" si="5"/>
        <v>0.19962686567164178</v>
      </c>
    </row>
    <row r="33" spans="1:10" ht="18" customHeight="1">
      <c r="A33" s="25" t="s">
        <v>35</v>
      </c>
      <c r="B33" s="193">
        <v>572</v>
      </c>
      <c r="C33" s="302">
        <v>145</v>
      </c>
      <c r="D33" s="417">
        <f t="shared" si="3"/>
        <v>0.2534965034965035</v>
      </c>
      <c r="E33" s="408">
        <v>317</v>
      </c>
      <c r="F33" s="377">
        <v>91</v>
      </c>
      <c r="G33" s="398">
        <f t="shared" si="4"/>
        <v>0.2870662460567823</v>
      </c>
      <c r="H33" s="195">
        <v>255</v>
      </c>
      <c r="I33" s="306">
        <v>54</v>
      </c>
      <c r="J33" s="458">
        <f t="shared" si="5"/>
        <v>0.21176470588235294</v>
      </c>
    </row>
    <row r="34" spans="1:10" ht="18" customHeight="1">
      <c r="A34" s="25" t="s">
        <v>36</v>
      </c>
      <c r="B34" s="193">
        <v>298</v>
      </c>
      <c r="C34" s="302">
        <v>70</v>
      </c>
      <c r="D34" s="417">
        <f t="shared" si="3"/>
        <v>0.2348993288590604</v>
      </c>
      <c r="E34" s="408">
        <v>136</v>
      </c>
      <c r="F34" s="379">
        <v>29</v>
      </c>
      <c r="G34" s="398">
        <f t="shared" si="4"/>
        <v>0.21323529411764705</v>
      </c>
      <c r="H34" s="195">
        <v>162</v>
      </c>
      <c r="I34" s="302">
        <v>41</v>
      </c>
      <c r="J34" s="458">
        <f t="shared" si="5"/>
        <v>0.25308641975308643</v>
      </c>
    </row>
    <row r="35" spans="1:10" ht="18" customHeight="1">
      <c r="A35" s="29" t="s">
        <v>37</v>
      </c>
      <c r="B35" s="263">
        <v>71</v>
      </c>
      <c r="C35" s="307">
        <v>9</v>
      </c>
      <c r="D35" s="414">
        <f t="shared" si="3"/>
        <v>0.1267605633802817</v>
      </c>
      <c r="E35" s="408">
        <v>28</v>
      </c>
      <c r="F35" s="380">
        <v>3</v>
      </c>
      <c r="G35" s="395">
        <f t="shared" si="4"/>
        <v>0.10714285714285714</v>
      </c>
      <c r="H35" s="197">
        <v>43</v>
      </c>
      <c r="I35" s="463">
        <v>6</v>
      </c>
      <c r="J35" s="455">
        <f t="shared" si="5"/>
        <v>0.13953488372093023</v>
      </c>
    </row>
    <row r="36" spans="1:10" ht="18" customHeight="1">
      <c r="A36" s="131" t="s">
        <v>38</v>
      </c>
      <c r="B36" s="211">
        <f>SUM(B37)</f>
        <v>945</v>
      </c>
      <c r="C36" s="212">
        <f>SUM(C37)</f>
        <v>283</v>
      </c>
      <c r="D36" s="413">
        <f t="shared" si="3"/>
        <v>0.29947089947089944</v>
      </c>
      <c r="E36" s="211">
        <f>SUM(E37)</f>
        <v>467</v>
      </c>
      <c r="F36" s="265">
        <f>SUM(F37)</f>
        <v>174</v>
      </c>
      <c r="G36" s="394">
        <f t="shared" si="4"/>
        <v>0.37259100642398285</v>
      </c>
      <c r="H36" s="211">
        <f>SUM(H37)</f>
        <v>478</v>
      </c>
      <c r="I36" s="265">
        <f>SUM(I37)</f>
        <v>109</v>
      </c>
      <c r="J36" s="413">
        <f t="shared" si="5"/>
        <v>0.2280334728033473</v>
      </c>
    </row>
    <row r="37" spans="1:10" ht="18" customHeight="1">
      <c r="A37" s="33" t="s">
        <v>41</v>
      </c>
      <c r="B37" s="191">
        <v>945</v>
      </c>
      <c r="C37" s="306">
        <v>283</v>
      </c>
      <c r="D37" s="414">
        <f t="shared" si="3"/>
        <v>0.29947089947089944</v>
      </c>
      <c r="E37" s="409">
        <v>467</v>
      </c>
      <c r="F37" s="375">
        <v>174</v>
      </c>
      <c r="G37" s="395">
        <f t="shared" si="4"/>
        <v>0.37259100642398285</v>
      </c>
      <c r="H37" s="189">
        <v>478</v>
      </c>
      <c r="I37" s="305">
        <v>109</v>
      </c>
      <c r="J37" s="455">
        <f t="shared" si="5"/>
        <v>0.2280334728033473</v>
      </c>
    </row>
    <row r="38" spans="1:10" ht="18" customHeight="1">
      <c r="A38" s="131" t="s">
        <v>39</v>
      </c>
      <c r="B38" s="288">
        <f>SUM(B39:B40)</f>
        <v>1011</v>
      </c>
      <c r="C38" s="289">
        <f>SUM(C39:C40)</f>
        <v>239</v>
      </c>
      <c r="D38" s="413">
        <f t="shared" si="3"/>
        <v>0.23639960435212662</v>
      </c>
      <c r="E38" s="288">
        <f>SUM(E39:E40)</f>
        <v>528</v>
      </c>
      <c r="F38" s="289">
        <f>SUM(F39:F40)</f>
        <v>123</v>
      </c>
      <c r="G38" s="394">
        <f t="shared" si="4"/>
        <v>0.23295454545454544</v>
      </c>
      <c r="H38" s="288">
        <f>SUM(H39:H40)</f>
        <v>483</v>
      </c>
      <c r="I38" s="289">
        <f>SUM(I39:I40)</f>
        <v>116</v>
      </c>
      <c r="J38" s="460">
        <f t="shared" si="5"/>
        <v>0.2401656314699793</v>
      </c>
    </row>
    <row r="39" spans="1:10" ht="18" customHeight="1">
      <c r="A39" s="21" t="s">
        <v>40</v>
      </c>
      <c r="B39" s="191">
        <v>831</v>
      </c>
      <c r="C39" s="305">
        <v>213</v>
      </c>
      <c r="D39" s="418">
        <f t="shared" si="3"/>
        <v>0.2563176895306859</v>
      </c>
      <c r="E39" s="409">
        <v>426</v>
      </c>
      <c r="F39" s="373">
        <v>106</v>
      </c>
      <c r="G39" s="399">
        <f t="shared" si="4"/>
        <v>0.24882629107981222</v>
      </c>
      <c r="H39" s="202">
        <v>405</v>
      </c>
      <c r="I39" s="305">
        <v>107</v>
      </c>
      <c r="J39" s="461">
        <f t="shared" si="5"/>
        <v>0.2641975308641975</v>
      </c>
    </row>
    <row r="40" spans="1:10" ht="18" customHeight="1">
      <c r="A40" s="29" t="s">
        <v>73</v>
      </c>
      <c r="B40" s="200">
        <v>180</v>
      </c>
      <c r="C40" s="307">
        <v>26</v>
      </c>
      <c r="D40" s="419">
        <f t="shared" si="3"/>
        <v>0.14444444444444443</v>
      </c>
      <c r="E40" s="410">
        <v>102</v>
      </c>
      <c r="F40" s="380">
        <v>17</v>
      </c>
      <c r="G40" s="400">
        <f t="shared" si="4"/>
        <v>0.16666666666666666</v>
      </c>
      <c r="H40" s="197">
        <v>78</v>
      </c>
      <c r="I40" s="307">
        <v>9</v>
      </c>
      <c r="J40" s="462">
        <f t="shared" si="5"/>
        <v>0.11538461538461539</v>
      </c>
    </row>
    <row r="41" spans="1:13" ht="18" customHeight="1">
      <c r="A41" s="10"/>
      <c r="B41" s="12"/>
      <c r="C41" s="12"/>
      <c r="D41" s="12"/>
      <c r="E41" s="12"/>
      <c r="F41" s="12"/>
      <c r="G41" s="12"/>
      <c r="H41" s="12"/>
      <c r="I41" s="12"/>
      <c r="J41" s="12"/>
      <c r="M41" s="12"/>
    </row>
    <row r="42" spans="1:13" ht="18" customHeight="1">
      <c r="A42" s="10" t="s">
        <v>341</v>
      </c>
      <c r="B42" s="12"/>
      <c r="C42" s="12"/>
      <c r="D42" s="12"/>
      <c r="E42" s="12"/>
      <c r="F42" s="12"/>
      <c r="G42" s="12"/>
      <c r="H42" s="12"/>
      <c r="I42" s="12"/>
      <c r="J42" s="12"/>
      <c r="M42" s="12"/>
    </row>
    <row r="43" spans="1:13" ht="18" customHeight="1">
      <c r="A43" s="10" t="s">
        <v>316</v>
      </c>
      <c r="B43" s="12"/>
      <c r="C43" s="12"/>
      <c r="D43" s="12"/>
      <c r="E43" s="12"/>
      <c r="F43" s="12"/>
      <c r="G43" s="12"/>
      <c r="H43" s="12"/>
      <c r="I43" s="12"/>
      <c r="J43" s="12"/>
      <c r="M43" s="12"/>
    </row>
    <row r="44" spans="1:13" ht="18" customHeight="1">
      <c r="A44" s="10"/>
      <c r="B44" s="12"/>
      <c r="C44" s="12"/>
      <c r="D44" s="12"/>
      <c r="E44" s="12"/>
      <c r="F44" s="12"/>
      <c r="G44" s="12"/>
      <c r="H44" s="12"/>
      <c r="I44" s="12"/>
      <c r="J44" s="12"/>
      <c r="M44" s="12"/>
    </row>
    <row r="45" spans="1:13" ht="18" customHeight="1">
      <c r="A45" s="10"/>
      <c r="E45" s="12"/>
      <c r="F45" s="12"/>
      <c r="G45" s="12"/>
      <c r="H45" s="12"/>
      <c r="I45" s="12"/>
      <c r="J45" s="12"/>
      <c r="M45" s="12"/>
    </row>
    <row r="46" spans="1:13" ht="12">
      <c r="A46" s="10"/>
      <c r="B46" s="12"/>
      <c r="C46" s="12"/>
      <c r="D46" s="12"/>
      <c r="E46" s="12"/>
      <c r="F46" s="12"/>
      <c r="G46" s="12"/>
      <c r="H46" s="12"/>
      <c r="I46" s="12"/>
      <c r="J46" s="12"/>
      <c r="M46" s="12"/>
    </row>
    <row r="47" spans="1:13" ht="12">
      <c r="A47" s="10"/>
      <c r="B47" s="12"/>
      <c r="C47" s="12"/>
      <c r="D47" s="12"/>
      <c r="E47" s="109"/>
      <c r="F47" s="109"/>
      <c r="G47" s="109"/>
      <c r="H47" s="109"/>
      <c r="I47" s="109"/>
      <c r="J47" s="109"/>
      <c r="K47" s="187"/>
      <c r="L47" s="187"/>
      <c r="M47" s="109"/>
    </row>
    <row r="49" ht="12">
      <c r="A49" s="10"/>
    </row>
  </sheetData>
  <sheetProtection/>
  <mergeCells count="5">
    <mergeCell ref="A3:A6"/>
    <mergeCell ref="H4:J4"/>
    <mergeCell ref="E4:G4"/>
    <mergeCell ref="B3:D4"/>
    <mergeCell ref="A1:J1"/>
  </mergeCells>
  <printOptions horizontalCentered="1"/>
  <pageMargins left="0.5118110236220472" right="0.4724409448818898" top="0.7480314960629921" bottom="0.5118110236220472" header="0.5118110236220472" footer="0.5118110236220472"/>
  <pageSetup horizontalDpi="600" verticalDpi="600" orientation="portrait" paperSize="9" scale="93" r:id="rId1"/>
  <headerFooter alignWithMargins="0">
    <oddHeader>&amp;L表3-4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49"/>
  <sheetViews>
    <sheetView zoomScale="120" zoomScaleNormal="120" zoomScalePageLayoutView="0" workbookViewId="0" topLeftCell="A31">
      <selection activeCell="G46" sqref="G46"/>
    </sheetView>
  </sheetViews>
  <sheetFormatPr defaultColWidth="9.00390625" defaultRowHeight="13.5"/>
  <cols>
    <col min="1" max="1" width="11.00390625" style="106" customWidth="1"/>
    <col min="2" max="9" width="9.125" style="106" customWidth="1"/>
    <col min="10" max="10" width="9.00390625" style="106" customWidth="1"/>
    <col min="11" max="12" width="9.00390625" style="184" customWidth="1"/>
    <col min="13" max="16384" width="9.00390625" style="106" customWidth="1"/>
  </cols>
  <sheetData>
    <row r="1" spans="1:12" s="104" customFormat="1" ht="31.5" customHeight="1">
      <c r="A1" s="553" t="s">
        <v>307</v>
      </c>
      <c r="B1" s="553"/>
      <c r="C1" s="553"/>
      <c r="D1" s="553"/>
      <c r="E1" s="553"/>
      <c r="F1" s="553"/>
      <c r="G1" s="553"/>
      <c r="H1" s="553"/>
      <c r="I1" s="553"/>
      <c r="J1" s="553"/>
      <c r="K1" s="186"/>
      <c r="L1" s="186"/>
    </row>
    <row r="2" spans="1:10" ht="20.25" customHeight="1">
      <c r="A2" s="105"/>
      <c r="J2" s="217" t="s">
        <v>246</v>
      </c>
    </row>
    <row r="3" spans="1:10" ht="18" customHeight="1">
      <c r="A3" s="554" t="s">
        <v>61</v>
      </c>
      <c r="B3" s="557" t="s">
        <v>155</v>
      </c>
      <c r="C3" s="571"/>
      <c r="D3" s="571"/>
      <c r="E3" s="111"/>
      <c r="F3" s="111"/>
      <c r="G3" s="111"/>
      <c r="H3" s="111"/>
      <c r="I3" s="111"/>
      <c r="J3" s="112"/>
    </row>
    <row r="4" spans="1:10" ht="18" customHeight="1">
      <c r="A4" s="555"/>
      <c r="B4" s="572"/>
      <c r="C4" s="573"/>
      <c r="D4" s="573"/>
      <c r="E4" s="568" t="s">
        <v>154</v>
      </c>
      <c r="F4" s="569"/>
      <c r="G4" s="570"/>
      <c r="H4" s="566" t="s">
        <v>153</v>
      </c>
      <c r="I4" s="558"/>
      <c r="J4" s="567"/>
    </row>
    <row r="5" spans="1:10" ht="84">
      <c r="A5" s="555"/>
      <c r="B5" s="116" t="s">
        <v>133</v>
      </c>
      <c r="C5" s="422" t="s">
        <v>320</v>
      </c>
      <c r="D5" s="420" t="s">
        <v>206</v>
      </c>
      <c r="E5" s="401" t="s">
        <v>136</v>
      </c>
      <c r="F5" s="370" t="s">
        <v>319</v>
      </c>
      <c r="G5" s="292" t="s">
        <v>206</v>
      </c>
      <c r="H5" s="114" t="s">
        <v>133</v>
      </c>
      <c r="I5" s="411" t="s">
        <v>320</v>
      </c>
      <c r="J5" s="292" t="s">
        <v>206</v>
      </c>
    </row>
    <row r="6" spans="1:10" ht="24">
      <c r="A6" s="556"/>
      <c r="B6" s="384" t="s">
        <v>201</v>
      </c>
      <c r="C6" s="120" t="s">
        <v>195</v>
      </c>
      <c r="D6" s="119" t="s">
        <v>207</v>
      </c>
      <c r="E6" s="402" t="s">
        <v>340</v>
      </c>
      <c r="F6" s="371" t="s">
        <v>193</v>
      </c>
      <c r="G6" s="371" t="s">
        <v>208</v>
      </c>
      <c r="H6" s="115" t="s">
        <v>173</v>
      </c>
      <c r="I6" s="120" t="s">
        <v>194</v>
      </c>
      <c r="J6" s="119" t="s">
        <v>209</v>
      </c>
    </row>
    <row r="7" spans="1:10" ht="18" customHeight="1">
      <c r="A7" s="131" t="s">
        <v>19</v>
      </c>
      <c r="B7" s="368">
        <f>SUM(B8,B12,B15,B20,B28,B31,B35,B37)</f>
        <v>96408</v>
      </c>
      <c r="C7" s="482">
        <f>SUM(C8,C12,C15,C20,C28,C31,C35,C37)</f>
        <v>25812</v>
      </c>
      <c r="D7" s="413">
        <f aca="true" t="shared" si="0" ref="D7:D21">C7/B7</f>
        <v>0.26773711725168037</v>
      </c>
      <c r="E7" s="368">
        <f>SUM(E8,E12,E15,E20,E28,E31,E35,E37)</f>
        <v>52289</v>
      </c>
      <c r="F7" s="482">
        <f>SUM(F8,F12,F15,F20,F28,F31,F35,F37)</f>
        <v>15966</v>
      </c>
      <c r="G7" s="394">
        <f aca="true" t="shared" si="1" ref="G7:G21">F7/E7</f>
        <v>0.305341467612691</v>
      </c>
      <c r="H7" s="368">
        <f>SUM(H8,H12,H15,H20,H28,H31,H35,H37)</f>
        <v>44119</v>
      </c>
      <c r="I7" s="482">
        <f>SUM(I8,I12,I15,I20,I28,I31,I35,I37)</f>
        <v>9846</v>
      </c>
      <c r="J7" s="413">
        <f aca="true" t="shared" si="2" ref="J7:J21">I7/H7</f>
        <v>0.2231691561458782</v>
      </c>
    </row>
    <row r="8" spans="1:10" ht="18" customHeight="1">
      <c r="A8" s="138" t="s">
        <v>278</v>
      </c>
      <c r="B8" s="288">
        <f>SUM(B9:B11)</f>
        <v>10359</v>
      </c>
      <c r="C8" s="289">
        <f>SUM(C9:C11)</f>
        <v>2148</v>
      </c>
      <c r="D8" s="413">
        <f t="shared" si="0"/>
        <v>0.20735592238633072</v>
      </c>
      <c r="E8" s="288">
        <f>SUM(E9:E11)</f>
        <v>5176</v>
      </c>
      <c r="F8" s="481">
        <f>SUM(F9:F11)</f>
        <v>1152</v>
      </c>
      <c r="G8" s="394">
        <f t="shared" si="1"/>
        <v>0.22256568778979907</v>
      </c>
      <c r="H8" s="288">
        <f>SUM(H9:H11)</f>
        <v>5183</v>
      </c>
      <c r="I8" s="289">
        <f>SUM(I9:I11)</f>
        <v>996</v>
      </c>
      <c r="J8" s="413">
        <f t="shared" si="2"/>
        <v>0.19216669882307544</v>
      </c>
    </row>
    <row r="9" spans="1:10" ht="18" customHeight="1">
      <c r="A9" s="25" t="s">
        <v>23</v>
      </c>
      <c r="B9" s="193">
        <v>6988</v>
      </c>
      <c r="C9" s="302">
        <v>1450</v>
      </c>
      <c r="D9" s="416">
        <f t="shared" si="0"/>
        <v>0.20749856897538638</v>
      </c>
      <c r="E9" s="406">
        <v>3344</v>
      </c>
      <c r="F9" s="374">
        <v>753</v>
      </c>
      <c r="G9" s="397">
        <f t="shared" si="1"/>
        <v>0.22517942583732056</v>
      </c>
      <c r="H9" s="195">
        <v>3644</v>
      </c>
      <c r="I9" s="421">
        <v>697</v>
      </c>
      <c r="J9" s="457">
        <f t="shared" si="2"/>
        <v>0.19127332601536773</v>
      </c>
    </row>
    <row r="10" spans="1:10" ht="18" customHeight="1">
      <c r="A10" s="25" t="s">
        <v>26</v>
      </c>
      <c r="B10" s="193">
        <v>2713</v>
      </c>
      <c r="C10" s="302">
        <v>648</v>
      </c>
      <c r="D10" s="416">
        <f t="shared" si="0"/>
        <v>0.23884998157021747</v>
      </c>
      <c r="E10" s="193">
        <v>1496</v>
      </c>
      <c r="F10" s="377">
        <v>380</v>
      </c>
      <c r="G10" s="416">
        <f t="shared" si="1"/>
        <v>0.2540106951871658</v>
      </c>
      <c r="H10" s="195">
        <v>1217</v>
      </c>
      <c r="I10" s="302">
        <v>268</v>
      </c>
      <c r="J10" s="457">
        <f t="shared" si="2"/>
        <v>0.22021364009860311</v>
      </c>
    </row>
    <row r="11" spans="1:10" ht="18" customHeight="1">
      <c r="A11" s="469" t="s">
        <v>28</v>
      </c>
      <c r="B11" s="263">
        <v>658</v>
      </c>
      <c r="C11" s="306">
        <v>50</v>
      </c>
      <c r="D11" s="414">
        <f t="shared" si="0"/>
        <v>0.07598784194528875</v>
      </c>
      <c r="E11" s="408">
        <v>336</v>
      </c>
      <c r="F11" s="378">
        <v>19</v>
      </c>
      <c r="G11" s="395">
        <f t="shared" si="1"/>
        <v>0.05654761904761905</v>
      </c>
      <c r="H11" s="467">
        <v>322</v>
      </c>
      <c r="I11" s="463">
        <v>31</v>
      </c>
      <c r="J11" s="455">
        <f t="shared" si="2"/>
        <v>0.09627329192546584</v>
      </c>
    </row>
    <row r="12" spans="1:10" ht="18" customHeight="1">
      <c r="A12" s="138" t="s">
        <v>287</v>
      </c>
      <c r="B12" s="288">
        <f>SUM(B13:B14)</f>
        <v>4639</v>
      </c>
      <c r="C12" s="481">
        <f>SUM(C13:C14)</f>
        <v>1422</v>
      </c>
      <c r="D12" s="413">
        <f t="shared" si="0"/>
        <v>0.3065315800819142</v>
      </c>
      <c r="E12" s="288">
        <f>SUM(E13:E14)</f>
        <v>2635</v>
      </c>
      <c r="F12" s="481">
        <f>SUM(F13:F14)</f>
        <v>970</v>
      </c>
      <c r="G12" s="394">
        <f t="shared" si="1"/>
        <v>0.3681214421252372</v>
      </c>
      <c r="H12" s="288">
        <f>SUM(H13:H14)</f>
        <v>2004</v>
      </c>
      <c r="I12" s="481">
        <f>SUM(I13:I14)</f>
        <v>452</v>
      </c>
      <c r="J12" s="413">
        <f t="shared" si="2"/>
        <v>0.22554890219560877</v>
      </c>
    </row>
    <row r="13" spans="1:10" ht="18" customHeight="1">
      <c r="A13" s="464" t="s">
        <v>60</v>
      </c>
      <c r="B13" s="263">
        <v>4227</v>
      </c>
      <c r="C13" s="304">
        <v>1330</v>
      </c>
      <c r="D13" s="417">
        <f t="shared" si="0"/>
        <v>0.3146439555240123</v>
      </c>
      <c r="E13" s="263">
        <v>2406</v>
      </c>
      <c r="F13" s="304">
        <v>920</v>
      </c>
      <c r="G13" s="398">
        <f t="shared" si="1"/>
        <v>0.38237738985868663</v>
      </c>
      <c r="H13" s="261">
        <v>1821</v>
      </c>
      <c r="I13" s="304">
        <v>410</v>
      </c>
      <c r="J13" s="458">
        <f t="shared" si="2"/>
        <v>0.22515101592531575</v>
      </c>
    </row>
    <row r="14" spans="1:10" ht="18" customHeight="1">
      <c r="A14" s="469" t="s">
        <v>30</v>
      </c>
      <c r="B14" s="263">
        <v>412</v>
      </c>
      <c r="C14" s="306">
        <v>92</v>
      </c>
      <c r="D14" s="414">
        <f t="shared" si="0"/>
        <v>0.22330097087378642</v>
      </c>
      <c r="E14" s="408">
        <v>229</v>
      </c>
      <c r="F14" s="378">
        <v>50</v>
      </c>
      <c r="G14" s="395">
        <f t="shared" si="1"/>
        <v>0.2183406113537118</v>
      </c>
      <c r="H14" s="467">
        <v>183</v>
      </c>
      <c r="I14" s="304">
        <v>42</v>
      </c>
      <c r="J14" s="455">
        <f t="shared" si="2"/>
        <v>0.22950819672131148</v>
      </c>
    </row>
    <row r="15" spans="1:10" ht="18" customHeight="1">
      <c r="A15" s="138" t="s">
        <v>288</v>
      </c>
      <c r="B15" s="288">
        <f>SUM(B16:B19)</f>
        <v>9404</v>
      </c>
      <c r="C15" s="481">
        <f>SUM(C16:C19)</f>
        <v>2281</v>
      </c>
      <c r="D15" s="413">
        <f t="shared" si="0"/>
        <v>0.24255635899617184</v>
      </c>
      <c r="E15" s="288">
        <f>SUM(E16:E19)</f>
        <v>5172</v>
      </c>
      <c r="F15" s="481">
        <f>SUM(F16:F19)</f>
        <v>1329</v>
      </c>
      <c r="G15" s="394">
        <f t="shared" si="1"/>
        <v>0.25696055684454755</v>
      </c>
      <c r="H15" s="288">
        <f>SUM(H16:H19)</f>
        <v>4232</v>
      </c>
      <c r="I15" s="481">
        <f>SUM(I16:I19)</f>
        <v>952</v>
      </c>
      <c r="J15" s="413">
        <f t="shared" si="2"/>
        <v>0.22495274102079396</v>
      </c>
    </row>
    <row r="16" spans="1:10" ht="18" customHeight="1">
      <c r="A16" s="464" t="s">
        <v>22</v>
      </c>
      <c r="B16" s="263">
        <v>6395</v>
      </c>
      <c r="C16" s="304">
        <v>1229</v>
      </c>
      <c r="D16" s="417">
        <f t="shared" si="0"/>
        <v>0.19218139171227522</v>
      </c>
      <c r="E16" s="263">
        <v>3501</v>
      </c>
      <c r="F16" s="480">
        <v>706</v>
      </c>
      <c r="G16" s="398">
        <f t="shared" si="1"/>
        <v>0.20165666952299344</v>
      </c>
      <c r="H16" s="261">
        <v>2894</v>
      </c>
      <c r="I16" s="304">
        <v>523</v>
      </c>
      <c r="J16" s="458">
        <f t="shared" si="2"/>
        <v>0.18071872840359365</v>
      </c>
    </row>
    <row r="17" spans="1:10" ht="18" customHeight="1">
      <c r="A17" s="472" t="s">
        <v>32</v>
      </c>
      <c r="B17" s="335">
        <v>442</v>
      </c>
      <c r="C17" s="304">
        <v>146</v>
      </c>
      <c r="D17" s="417">
        <f t="shared" si="0"/>
        <v>0.33031674208144796</v>
      </c>
      <c r="E17" s="408">
        <v>247</v>
      </c>
      <c r="F17" s="379">
        <v>91</v>
      </c>
      <c r="G17" s="398">
        <f t="shared" si="1"/>
        <v>0.3684210526315789</v>
      </c>
      <c r="H17" s="261">
        <v>195</v>
      </c>
      <c r="I17" s="304">
        <v>55</v>
      </c>
      <c r="J17" s="458">
        <f t="shared" si="2"/>
        <v>0.28205128205128205</v>
      </c>
    </row>
    <row r="18" spans="1:10" ht="18" customHeight="1">
      <c r="A18" s="25" t="s">
        <v>46</v>
      </c>
      <c r="B18" s="266">
        <v>1774</v>
      </c>
      <c r="C18" s="302">
        <v>561</v>
      </c>
      <c r="D18" s="414">
        <f t="shared" si="0"/>
        <v>0.31623449830890643</v>
      </c>
      <c r="E18" s="407">
        <v>979</v>
      </c>
      <c r="F18" s="377">
        <v>352</v>
      </c>
      <c r="G18" s="395">
        <f t="shared" si="1"/>
        <v>0.3595505617977528</v>
      </c>
      <c r="H18" s="195">
        <v>795</v>
      </c>
      <c r="I18" s="306">
        <v>209</v>
      </c>
      <c r="J18" s="455">
        <f t="shared" si="2"/>
        <v>0.2628930817610063</v>
      </c>
    </row>
    <row r="19" spans="1:10" ht="18" customHeight="1">
      <c r="A19" s="29" t="s">
        <v>47</v>
      </c>
      <c r="B19" s="200">
        <v>793</v>
      </c>
      <c r="C19" s="307">
        <v>345</v>
      </c>
      <c r="D19" s="419">
        <f t="shared" si="0"/>
        <v>0.43505674653215637</v>
      </c>
      <c r="E19" s="410">
        <v>445</v>
      </c>
      <c r="F19" s="378">
        <v>180</v>
      </c>
      <c r="G19" s="400">
        <f t="shared" si="1"/>
        <v>0.4044943820224719</v>
      </c>
      <c r="H19" s="197">
        <v>348</v>
      </c>
      <c r="I19" s="307">
        <v>165</v>
      </c>
      <c r="J19" s="462">
        <f t="shared" si="2"/>
        <v>0.47413793103448276</v>
      </c>
    </row>
    <row r="20" spans="1:10" ht="18" customHeight="1">
      <c r="A20" s="131" t="s">
        <v>289</v>
      </c>
      <c r="B20" s="288">
        <f>SUM(B21:B27)</f>
        <v>41731</v>
      </c>
      <c r="C20" s="481">
        <f>SUM(C21:C27)</f>
        <v>12601</v>
      </c>
      <c r="D20" s="413">
        <f t="shared" si="0"/>
        <v>0.30195777719201555</v>
      </c>
      <c r="E20" s="288">
        <f>SUM(E21:E27)</f>
        <v>23087</v>
      </c>
      <c r="F20" s="481">
        <f>SUM(F21:F27)</f>
        <v>8279</v>
      </c>
      <c r="G20" s="394">
        <f t="shared" si="1"/>
        <v>0.3586000779659549</v>
      </c>
      <c r="H20" s="288">
        <f>SUM(H21:H27)</f>
        <v>18644</v>
      </c>
      <c r="I20" s="481">
        <f>SUM(I21:I27)</f>
        <v>4322</v>
      </c>
      <c r="J20" s="413">
        <f t="shared" si="2"/>
        <v>0.23181720660802402</v>
      </c>
    </row>
    <row r="21" spans="1:10" ht="18" customHeight="1">
      <c r="A21" s="21" t="s">
        <v>42</v>
      </c>
      <c r="B21" s="191">
        <v>33677</v>
      </c>
      <c r="C21" s="302">
        <v>10135</v>
      </c>
      <c r="D21" s="418">
        <f t="shared" si="0"/>
        <v>0.30094723401728185</v>
      </c>
      <c r="E21" s="409">
        <v>19211</v>
      </c>
      <c r="F21" s="373">
        <v>6750</v>
      </c>
      <c r="G21" s="418">
        <f t="shared" si="1"/>
        <v>0.35136119931289367</v>
      </c>
      <c r="H21" s="202">
        <v>14466</v>
      </c>
      <c r="I21" s="483">
        <v>3385</v>
      </c>
      <c r="J21" s="455">
        <f t="shared" si="2"/>
        <v>0.23399695838517903</v>
      </c>
    </row>
    <row r="22" spans="1:10" ht="18" customHeight="1">
      <c r="A22" s="25" t="s">
        <v>24</v>
      </c>
      <c r="B22" s="193">
        <v>3187</v>
      </c>
      <c r="C22" s="302">
        <v>1336</v>
      </c>
      <c r="D22" s="414">
        <f aca="true" t="shared" si="3" ref="D22:D27">C22/B22</f>
        <v>0.4192030122372137</v>
      </c>
      <c r="E22" s="407">
        <v>1365</v>
      </c>
      <c r="F22" s="374">
        <v>862</v>
      </c>
      <c r="G22" s="395">
        <f aca="true" t="shared" si="4" ref="G22:G27">F22/E22</f>
        <v>0.6315018315018315</v>
      </c>
      <c r="H22" s="195">
        <v>1822</v>
      </c>
      <c r="I22" s="421">
        <v>474</v>
      </c>
      <c r="J22" s="455">
        <f aca="true" t="shared" si="5" ref="J22:J27">I22/H22</f>
        <v>0.2601536772777168</v>
      </c>
    </row>
    <row r="23" spans="1:10" ht="18" customHeight="1">
      <c r="A23" s="25" t="s">
        <v>70</v>
      </c>
      <c r="B23" s="193">
        <v>2824</v>
      </c>
      <c r="C23" s="302">
        <v>668</v>
      </c>
      <c r="D23" s="416">
        <f t="shared" si="3"/>
        <v>0.23654390934844194</v>
      </c>
      <c r="E23" s="406">
        <v>1464</v>
      </c>
      <c r="F23" s="377">
        <v>413</v>
      </c>
      <c r="G23" s="397">
        <f t="shared" si="4"/>
        <v>0.28210382513661203</v>
      </c>
      <c r="H23" s="195">
        <v>1360</v>
      </c>
      <c r="I23" s="302">
        <v>255</v>
      </c>
      <c r="J23" s="457">
        <f t="shared" si="5"/>
        <v>0.1875</v>
      </c>
    </row>
    <row r="24" spans="1:10" ht="18" customHeight="1">
      <c r="A24" s="464" t="s">
        <v>34</v>
      </c>
      <c r="B24" s="335">
        <v>1102</v>
      </c>
      <c r="C24" s="304">
        <v>238</v>
      </c>
      <c r="D24" s="417">
        <f t="shared" si="3"/>
        <v>0.2159709618874773</v>
      </c>
      <c r="E24" s="408">
        <v>566</v>
      </c>
      <c r="F24" s="378">
        <v>131</v>
      </c>
      <c r="G24" s="398">
        <f t="shared" si="4"/>
        <v>0.2314487632508834</v>
      </c>
      <c r="H24" s="261">
        <v>536</v>
      </c>
      <c r="I24" s="304">
        <v>107</v>
      </c>
      <c r="J24" s="458">
        <f t="shared" si="5"/>
        <v>0.19962686567164178</v>
      </c>
    </row>
    <row r="25" spans="1:10" ht="18" customHeight="1">
      <c r="A25" s="25" t="s">
        <v>35</v>
      </c>
      <c r="B25" s="193">
        <v>572</v>
      </c>
      <c r="C25" s="302">
        <v>145</v>
      </c>
      <c r="D25" s="417">
        <f t="shared" si="3"/>
        <v>0.2534965034965035</v>
      </c>
      <c r="E25" s="408">
        <v>317</v>
      </c>
      <c r="F25" s="377">
        <v>91</v>
      </c>
      <c r="G25" s="398">
        <f t="shared" si="4"/>
        <v>0.2870662460567823</v>
      </c>
      <c r="H25" s="195">
        <v>255</v>
      </c>
      <c r="I25" s="306">
        <v>54</v>
      </c>
      <c r="J25" s="458">
        <f t="shared" si="5"/>
        <v>0.21176470588235294</v>
      </c>
    </row>
    <row r="26" spans="1:10" ht="18" customHeight="1">
      <c r="A26" s="25" t="s">
        <v>36</v>
      </c>
      <c r="B26" s="193">
        <v>298</v>
      </c>
      <c r="C26" s="302">
        <v>70</v>
      </c>
      <c r="D26" s="417">
        <f t="shared" si="3"/>
        <v>0.2348993288590604</v>
      </c>
      <c r="E26" s="408">
        <v>136</v>
      </c>
      <c r="F26" s="379">
        <v>29</v>
      </c>
      <c r="G26" s="398">
        <f t="shared" si="4"/>
        <v>0.21323529411764705</v>
      </c>
      <c r="H26" s="195">
        <v>162</v>
      </c>
      <c r="I26" s="302">
        <v>41</v>
      </c>
      <c r="J26" s="458">
        <f t="shared" si="5"/>
        <v>0.25308641975308643</v>
      </c>
    </row>
    <row r="27" spans="1:10" ht="18" customHeight="1">
      <c r="A27" s="29" t="s">
        <v>37</v>
      </c>
      <c r="B27" s="263">
        <v>71</v>
      </c>
      <c r="C27" s="307">
        <v>9</v>
      </c>
      <c r="D27" s="414">
        <f t="shared" si="3"/>
        <v>0.1267605633802817</v>
      </c>
      <c r="E27" s="408">
        <v>28</v>
      </c>
      <c r="F27" s="380">
        <v>3</v>
      </c>
      <c r="G27" s="395">
        <f t="shared" si="4"/>
        <v>0.10714285714285714</v>
      </c>
      <c r="H27" s="197">
        <v>43</v>
      </c>
      <c r="I27" s="463">
        <v>6</v>
      </c>
      <c r="J27" s="455">
        <f t="shared" si="5"/>
        <v>0.13953488372093023</v>
      </c>
    </row>
    <row r="28" spans="1:13" s="184" customFormat="1" ht="24" customHeight="1">
      <c r="A28" s="269" t="s">
        <v>286</v>
      </c>
      <c r="B28" s="288">
        <f>SUM(B29:B30)</f>
        <v>8170</v>
      </c>
      <c r="C28" s="481">
        <f>SUM(C29:C30)</f>
        <v>1980</v>
      </c>
      <c r="D28" s="413">
        <f>C28/B28</f>
        <v>0.2423500611995104</v>
      </c>
      <c r="E28" s="288">
        <f>SUM(E29:E30)</f>
        <v>4557</v>
      </c>
      <c r="F28" s="481">
        <f>SUM(F29:F30)</f>
        <v>1150</v>
      </c>
      <c r="G28" s="394">
        <f>F28/E28</f>
        <v>0.2523590081193768</v>
      </c>
      <c r="H28" s="288">
        <f>SUM(H29:H30)</f>
        <v>3613</v>
      </c>
      <c r="I28" s="481">
        <f>SUM(I29:I30)</f>
        <v>830</v>
      </c>
      <c r="J28" s="413">
        <f>I28/H28</f>
        <v>0.22972598948242456</v>
      </c>
      <c r="M28" s="106"/>
    </row>
    <row r="29" spans="1:13" s="184" customFormat="1" ht="18" customHeight="1">
      <c r="A29" s="464" t="s">
        <v>43</v>
      </c>
      <c r="B29" s="263">
        <v>6184</v>
      </c>
      <c r="C29" s="304">
        <v>1498</v>
      </c>
      <c r="D29" s="417">
        <f aca="true" t="shared" si="6" ref="D29:D34">C29/B29</f>
        <v>0.2422380336351876</v>
      </c>
      <c r="E29" s="408">
        <v>3530</v>
      </c>
      <c r="F29" s="379">
        <v>880</v>
      </c>
      <c r="G29" s="398">
        <f aca="true" t="shared" si="7" ref="G29:G34">F29/E29</f>
        <v>0.24929178470254956</v>
      </c>
      <c r="H29" s="261">
        <v>2654</v>
      </c>
      <c r="I29" s="306">
        <v>618</v>
      </c>
      <c r="J29" s="458">
        <f aca="true" t="shared" si="8" ref="J29:J34">I29/H29</f>
        <v>0.23285606631499622</v>
      </c>
      <c r="M29" s="106"/>
    </row>
    <row r="30" spans="1:10" ht="18" customHeight="1">
      <c r="A30" s="29" t="s">
        <v>44</v>
      </c>
      <c r="B30" s="193">
        <v>1986</v>
      </c>
      <c r="C30" s="302">
        <v>482</v>
      </c>
      <c r="D30" s="417">
        <f t="shared" si="6"/>
        <v>0.24269889224572003</v>
      </c>
      <c r="E30" s="408">
        <v>1027</v>
      </c>
      <c r="F30" s="374">
        <v>270</v>
      </c>
      <c r="G30" s="398">
        <f t="shared" si="7"/>
        <v>0.2629016553067186</v>
      </c>
      <c r="H30" s="189">
        <v>959</v>
      </c>
      <c r="I30" s="421">
        <v>212</v>
      </c>
      <c r="J30" s="458">
        <f t="shared" si="8"/>
        <v>0.2210636079249218</v>
      </c>
    </row>
    <row r="31" spans="1:10" ht="18" customHeight="1">
      <c r="A31" s="478" t="s">
        <v>284</v>
      </c>
      <c r="B31" s="288">
        <f>SUM(B32:B34)</f>
        <v>10174</v>
      </c>
      <c r="C31" s="481">
        <f>SUM(C32:C34)</f>
        <v>2501</v>
      </c>
      <c r="D31" s="413">
        <f t="shared" si="6"/>
        <v>0.24582268527619422</v>
      </c>
      <c r="E31" s="288">
        <f>SUM(E32:E34)</f>
        <v>5517</v>
      </c>
      <c r="F31" s="481">
        <f>SUM(F32:F34)</f>
        <v>1464</v>
      </c>
      <c r="G31" s="394">
        <f t="shared" si="7"/>
        <v>0.2653616095704187</v>
      </c>
      <c r="H31" s="288">
        <f>SUM(H32:H34)</f>
        <v>4657</v>
      </c>
      <c r="I31" s="481">
        <f>SUM(I32:I34)</f>
        <v>1037</v>
      </c>
      <c r="J31" s="460">
        <f t="shared" si="8"/>
        <v>0.22267554219454586</v>
      </c>
    </row>
    <row r="32" spans="1:10" ht="18" customHeight="1">
      <c r="A32" s="464" t="s">
        <v>71</v>
      </c>
      <c r="B32" s="263">
        <v>6840</v>
      </c>
      <c r="C32" s="304">
        <v>1771</v>
      </c>
      <c r="D32" s="417">
        <f t="shared" si="6"/>
        <v>0.25891812865497077</v>
      </c>
      <c r="E32" s="408">
        <v>3715</v>
      </c>
      <c r="F32" s="379">
        <v>1058</v>
      </c>
      <c r="G32" s="417">
        <f t="shared" si="7"/>
        <v>0.2847913862718708</v>
      </c>
      <c r="H32" s="261">
        <v>3125</v>
      </c>
      <c r="I32" s="306">
        <v>713</v>
      </c>
      <c r="J32" s="418">
        <f t="shared" si="8"/>
        <v>0.22816</v>
      </c>
    </row>
    <row r="33" spans="1:10" ht="18" customHeight="1">
      <c r="A33" s="25" t="s">
        <v>72</v>
      </c>
      <c r="B33" s="193">
        <v>2389</v>
      </c>
      <c r="C33" s="302">
        <v>447</v>
      </c>
      <c r="D33" s="417">
        <f t="shared" si="6"/>
        <v>0.18710757639179573</v>
      </c>
      <c r="E33" s="408">
        <v>1335</v>
      </c>
      <c r="F33" s="302">
        <v>232</v>
      </c>
      <c r="G33" s="398">
        <f t="shared" si="7"/>
        <v>0.17378277153558053</v>
      </c>
      <c r="H33" s="195">
        <v>1054</v>
      </c>
      <c r="I33" s="302">
        <v>215</v>
      </c>
      <c r="J33" s="416">
        <f t="shared" si="8"/>
        <v>0.20398481973434535</v>
      </c>
    </row>
    <row r="34" spans="1:10" ht="18" customHeight="1">
      <c r="A34" s="469" t="s">
        <v>41</v>
      </c>
      <c r="B34" s="263">
        <v>945</v>
      </c>
      <c r="C34" s="306">
        <v>283</v>
      </c>
      <c r="D34" s="414">
        <f t="shared" si="6"/>
        <v>0.29947089947089944</v>
      </c>
      <c r="E34" s="408">
        <v>467</v>
      </c>
      <c r="F34" s="378">
        <v>174</v>
      </c>
      <c r="G34" s="395">
        <f t="shared" si="7"/>
        <v>0.37259100642398285</v>
      </c>
      <c r="H34" s="189">
        <v>478</v>
      </c>
      <c r="I34" s="304">
        <v>109</v>
      </c>
      <c r="J34" s="455">
        <f t="shared" si="8"/>
        <v>0.2280334728033473</v>
      </c>
    </row>
    <row r="35" spans="1:10" ht="18" customHeight="1">
      <c r="A35" s="138" t="s">
        <v>283</v>
      </c>
      <c r="B35" s="211">
        <f>SUM(B36)</f>
        <v>6835</v>
      </c>
      <c r="C35" s="403">
        <f>SUM(C36)</f>
        <v>1567</v>
      </c>
      <c r="D35" s="413">
        <f aca="true" t="shared" si="9" ref="D35:D40">C35/B35</f>
        <v>0.2292611558156547</v>
      </c>
      <c r="E35" s="211">
        <f>SUM(E36)</f>
        <v>3361</v>
      </c>
      <c r="F35" s="403">
        <f>SUM(F36)</f>
        <v>873</v>
      </c>
      <c r="G35" s="394">
        <f aca="true" t="shared" si="10" ref="G35:G40">F35/E35</f>
        <v>0.2597441237726867</v>
      </c>
      <c r="H35" s="211">
        <f>SUM(H36)</f>
        <v>3474</v>
      </c>
      <c r="I35" s="212">
        <f>SUM(I36)</f>
        <v>694</v>
      </c>
      <c r="J35" s="413">
        <f aca="true" t="shared" si="11" ref="J35:J40">I35/H35</f>
        <v>0.19976971790443293</v>
      </c>
    </row>
    <row r="36" spans="1:10" ht="18" customHeight="1">
      <c r="A36" s="33" t="s">
        <v>45</v>
      </c>
      <c r="B36" s="263">
        <v>6835</v>
      </c>
      <c r="C36" s="302">
        <v>1567</v>
      </c>
      <c r="D36" s="415">
        <f t="shared" si="9"/>
        <v>0.2292611558156547</v>
      </c>
      <c r="E36" s="407">
        <v>3361</v>
      </c>
      <c r="F36" s="379">
        <v>873</v>
      </c>
      <c r="G36" s="396">
        <f t="shared" si="10"/>
        <v>0.2597441237726867</v>
      </c>
      <c r="H36" s="195">
        <v>3474</v>
      </c>
      <c r="I36" s="306">
        <v>694</v>
      </c>
      <c r="J36" s="456">
        <f t="shared" si="11"/>
        <v>0.19976971790443293</v>
      </c>
    </row>
    <row r="37" spans="1:10" ht="18" customHeight="1">
      <c r="A37" s="478" t="s">
        <v>282</v>
      </c>
      <c r="B37" s="288">
        <f>SUM(B38:B40)</f>
        <v>5096</v>
      </c>
      <c r="C37" s="481">
        <f>SUM(C38:C40)</f>
        <v>1312</v>
      </c>
      <c r="D37" s="413">
        <f t="shared" si="9"/>
        <v>0.25745682888540034</v>
      </c>
      <c r="E37" s="288">
        <f>SUM(E38:E40)</f>
        <v>2784</v>
      </c>
      <c r="F37" s="481">
        <f>SUM(F38:F40)</f>
        <v>749</v>
      </c>
      <c r="G37" s="394">
        <f t="shared" si="10"/>
        <v>0.26903735632183906</v>
      </c>
      <c r="H37" s="288">
        <f>SUM(H38:H40)</f>
        <v>2312</v>
      </c>
      <c r="I37" s="481">
        <f>SUM(I38:I40)</f>
        <v>563</v>
      </c>
      <c r="J37" s="460">
        <f t="shared" si="11"/>
        <v>0.2435121107266436</v>
      </c>
    </row>
    <row r="38" spans="1:10" ht="18" customHeight="1">
      <c r="A38" s="464" t="s">
        <v>25</v>
      </c>
      <c r="B38" s="263">
        <v>4085</v>
      </c>
      <c r="C38" s="304">
        <v>1073</v>
      </c>
      <c r="D38" s="417">
        <f t="shared" si="9"/>
        <v>0.26266829865361074</v>
      </c>
      <c r="E38" s="408">
        <v>2256</v>
      </c>
      <c r="F38" s="378">
        <v>626</v>
      </c>
      <c r="G38" s="398">
        <f t="shared" si="10"/>
        <v>0.2774822695035461</v>
      </c>
      <c r="H38" s="261">
        <v>1829</v>
      </c>
      <c r="I38" s="484">
        <v>447</v>
      </c>
      <c r="J38" s="458">
        <f t="shared" si="11"/>
        <v>0.24439584472389284</v>
      </c>
    </row>
    <row r="39" spans="1:10" ht="18" customHeight="1">
      <c r="A39" s="464" t="s">
        <v>40</v>
      </c>
      <c r="B39" s="263">
        <v>831</v>
      </c>
      <c r="C39" s="304">
        <v>213</v>
      </c>
      <c r="D39" s="417">
        <f t="shared" si="9"/>
        <v>0.2563176895306859</v>
      </c>
      <c r="E39" s="408">
        <v>426</v>
      </c>
      <c r="F39" s="379">
        <v>106</v>
      </c>
      <c r="G39" s="398">
        <f t="shared" si="10"/>
        <v>0.24882629107981222</v>
      </c>
      <c r="H39" s="261">
        <v>405</v>
      </c>
      <c r="I39" s="304">
        <v>107</v>
      </c>
      <c r="J39" s="458">
        <f t="shared" si="11"/>
        <v>0.2641975308641975</v>
      </c>
    </row>
    <row r="40" spans="1:10" ht="18" customHeight="1">
      <c r="A40" s="29" t="s">
        <v>73</v>
      </c>
      <c r="B40" s="200">
        <v>180</v>
      </c>
      <c r="C40" s="307">
        <v>26</v>
      </c>
      <c r="D40" s="419">
        <f t="shared" si="9"/>
        <v>0.14444444444444443</v>
      </c>
      <c r="E40" s="410">
        <v>102</v>
      </c>
      <c r="F40" s="380">
        <v>17</v>
      </c>
      <c r="G40" s="400">
        <f t="shared" si="10"/>
        <v>0.16666666666666666</v>
      </c>
      <c r="H40" s="197">
        <v>78</v>
      </c>
      <c r="I40" s="307">
        <v>9</v>
      </c>
      <c r="J40" s="462">
        <f t="shared" si="11"/>
        <v>0.11538461538461539</v>
      </c>
    </row>
    <row r="41" spans="1:13" ht="18" customHeight="1">
      <c r="A41" s="10"/>
      <c r="B41" s="12"/>
      <c r="C41" s="12"/>
      <c r="D41" s="12"/>
      <c r="E41" s="12"/>
      <c r="F41" s="12"/>
      <c r="G41" s="12"/>
      <c r="H41" s="12"/>
      <c r="I41" s="12"/>
      <c r="J41" s="12"/>
      <c r="M41" s="12"/>
    </row>
    <row r="42" spans="1:13" ht="18" customHeight="1">
      <c r="A42" s="10" t="s">
        <v>341</v>
      </c>
      <c r="B42" s="12"/>
      <c r="C42" s="12"/>
      <c r="D42" s="12"/>
      <c r="E42" s="12"/>
      <c r="F42" s="12"/>
      <c r="G42" s="12"/>
      <c r="H42" s="12"/>
      <c r="I42" s="12"/>
      <c r="J42" s="12"/>
      <c r="M42" s="12"/>
    </row>
    <row r="43" spans="1:13" ht="18" customHeight="1">
      <c r="A43" s="10" t="s">
        <v>316</v>
      </c>
      <c r="B43" s="12"/>
      <c r="C43" s="12"/>
      <c r="D43" s="12"/>
      <c r="E43" s="12"/>
      <c r="F43" s="12"/>
      <c r="G43" s="12"/>
      <c r="H43" s="12"/>
      <c r="I43" s="12"/>
      <c r="J43" s="12"/>
      <c r="M43" s="12"/>
    </row>
    <row r="44" spans="1:13" ht="18" customHeight="1">
      <c r="A44" s="10"/>
      <c r="B44" s="12"/>
      <c r="C44" s="12"/>
      <c r="D44" s="12"/>
      <c r="E44" s="12"/>
      <c r="F44" s="12"/>
      <c r="G44" s="12"/>
      <c r="H44" s="12"/>
      <c r="I44" s="12"/>
      <c r="J44" s="12"/>
      <c r="M44" s="12"/>
    </row>
    <row r="45" spans="1:13" ht="18" customHeight="1">
      <c r="A45" s="10"/>
      <c r="E45" s="12"/>
      <c r="F45" s="12"/>
      <c r="G45" s="12"/>
      <c r="H45" s="12"/>
      <c r="I45" s="12"/>
      <c r="J45" s="12"/>
      <c r="M45" s="12"/>
    </row>
    <row r="46" spans="1:13" ht="12">
      <c r="A46" s="10"/>
      <c r="B46" s="12"/>
      <c r="C46" s="12"/>
      <c r="D46" s="12"/>
      <c r="E46" s="12"/>
      <c r="F46" s="12"/>
      <c r="G46" s="12"/>
      <c r="H46" s="12"/>
      <c r="I46" s="12"/>
      <c r="J46" s="12"/>
      <c r="M46" s="12"/>
    </row>
    <row r="47" spans="1:13" ht="12">
      <c r="A47" s="10"/>
      <c r="B47" s="12"/>
      <c r="C47" s="12"/>
      <c r="D47" s="12"/>
      <c r="E47" s="109"/>
      <c r="F47" s="109"/>
      <c r="G47" s="109"/>
      <c r="H47" s="109"/>
      <c r="I47" s="109"/>
      <c r="J47" s="109"/>
      <c r="K47" s="187"/>
      <c r="L47" s="187"/>
      <c r="M47" s="109"/>
    </row>
    <row r="49" ht="12">
      <c r="A49" s="10"/>
    </row>
  </sheetData>
  <sheetProtection/>
  <mergeCells count="5">
    <mergeCell ref="A1:J1"/>
    <mergeCell ref="A3:A6"/>
    <mergeCell ref="B3:D4"/>
    <mergeCell ref="E4:G4"/>
    <mergeCell ref="H4:J4"/>
  </mergeCells>
  <printOptions horizontalCentered="1"/>
  <pageMargins left="0.5118110236220472" right="0.4724409448818898" top="0.7480314960629921" bottom="0.5118110236220472" header="0.5118110236220472" footer="0.5118110236220472"/>
  <pageSetup horizontalDpi="600" verticalDpi="600" orientation="portrait" paperSize="9" scale="95" r:id="rId1"/>
  <headerFooter alignWithMargins="0">
    <oddHeader>&amp;L表3-5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22"/>
  <sheetViews>
    <sheetView zoomScale="120" zoomScaleNormal="120" zoomScalePageLayoutView="0" workbookViewId="0" topLeftCell="A7">
      <selection activeCell="H11" sqref="H11"/>
    </sheetView>
  </sheetViews>
  <sheetFormatPr defaultColWidth="9.00390625" defaultRowHeight="13.5"/>
  <cols>
    <col min="1" max="1" width="14.625" style="47" customWidth="1"/>
    <col min="2" max="7" width="16.625" style="47" customWidth="1"/>
    <col min="8" max="16384" width="9.00390625" style="47" customWidth="1"/>
  </cols>
  <sheetData>
    <row r="1" spans="1:7" ht="23.25" customHeight="1">
      <c r="A1" s="514" t="s">
        <v>252</v>
      </c>
      <c r="B1" s="514"/>
      <c r="C1" s="514"/>
      <c r="D1" s="514"/>
      <c r="E1" s="514"/>
      <c r="F1" s="514"/>
      <c r="G1" s="514"/>
    </row>
    <row r="2" ht="16.5" customHeight="1">
      <c r="G2" s="121" t="s">
        <v>253</v>
      </c>
    </row>
    <row r="3" ht="24.75" customHeight="1" thickBot="1">
      <c r="A3" s="47" t="s">
        <v>210</v>
      </c>
    </row>
    <row r="4" spans="1:7" ht="30" customHeight="1">
      <c r="A4" s="574" t="s">
        <v>83</v>
      </c>
      <c r="B4" s="523" t="s">
        <v>326</v>
      </c>
      <c r="C4" s="577" t="s">
        <v>211</v>
      </c>
      <c r="D4" s="578"/>
      <c r="E4" s="577" t="s">
        <v>157</v>
      </c>
      <c r="F4" s="532"/>
      <c r="G4" s="533"/>
    </row>
    <row r="5" spans="1:7" ht="30" customHeight="1" thickBot="1">
      <c r="A5" s="575"/>
      <c r="B5" s="525"/>
      <c r="C5" s="48" t="s">
        <v>327</v>
      </c>
      <c r="D5" s="101" t="s">
        <v>335</v>
      </c>
      <c r="E5" s="48" t="s">
        <v>328</v>
      </c>
      <c r="F5" s="101" t="s">
        <v>336</v>
      </c>
      <c r="G5" s="492" t="s">
        <v>337</v>
      </c>
    </row>
    <row r="6" spans="1:7" ht="27.75" customHeight="1" thickBot="1" thickTop="1">
      <c r="A6" s="488" t="s">
        <v>212</v>
      </c>
      <c r="B6" s="489">
        <v>399427</v>
      </c>
      <c r="C6" s="489">
        <v>90787</v>
      </c>
      <c r="D6" s="490">
        <f>C6/B6</f>
        <v>0.22729309736197104</v>
      </c>
      <c r="E6" s="489">
        <v>48872</v>
      </c>
      <c r="F6" s="490">
        <f>E6/B6</f>
        <v>0.12235527392990458</v>
      </c>
      <c r="G6" s="491">
        <f>E6/C6</f>
        <v>0.5383149569872339</v>
      </c>
    </row>
    <row r="7" spans="1:7" ht="27.75" customHeight="1">
      <c r="A7" s="485" t="s">
        <v>255</v>
      </c>
      <c r="B7" s="486">
        <v>392025</v>
      </c>
      <c r="C7" s="486">
        <v>96408</v>
      </c>
      <c r="D7" s="487">
        <f>C7/B7</f>
        <v>0.2459230916395638</v>
      </c>
      <c r="E7" s="486">
        <v>52289</v>
      </c>
      <c r="F7" s="487">
        <f>E7/B7</f>
        <v>0.13338179963012564</v>
      </c>
      <c r="G7" s="431">
        <f>E7/C7</f>
        <v>0.5423720023234586</v>
      </c>
    </row>
    <row r="8" spans="1:7" ht="27.75" customHeight="1" thickBot="1">
      <c r="A8" s="103" t="s">
        <v>86</v>
      </c>
      <c r="B8" s="66">
        <f>B7-B6</f>
        <v>-7402</v>
      </c>
      <c r="C8" s="66">
        <f>C7-C6</f>
        <v>5621</v>
      </c>
      <c r="D8" s="423" t="s">
        <v>308</v>
      </c>
      <c r="E8" s="66">
        <f>E7-E6</f>
        <v>3417</v>
      </c>
      <c r="F8" s="423" t="s">
        <v>265</v>
      </c>
      <c r="G8" s="424" t="s">
        <v>309</v>
      </c>
    </row>
    <row r="10" ht="24" customHeight="1" thickBot="1">
      <c r="A10" s="47" t="s">
        <v>213</v>
      </c>
    </row>
    <row r="11" spans="1:7" ht="26.25" customHeight="1">
      <c r="A11" s="526" t="s">
        <v>214</v>
      </c>
      <c r="B11" s="527"/>
      <c r="C11" s="523" t="s">
        <v>329</v>
      </c>
      <c r="D11" s="579" t="s">
        <v>330</v>
      </c>
      <c r="E11" s="577" t="s">
        <v>215</v>
      </c>
      <c r="F11" s="532"/>
      <c r="G11" s="533"/>
    </row>
    <row r="12" spans="1:7" ht="26.25" customHeight="1" thickBot="1">
      <c r="A12" s="530"/>
      <c r="B12" s="531"/>
      <c r="C12" s="525"/>
      <c r="D12" s="525"/>
      <c r="E12" s="48" t="s">
        <v>331</v>
      </c>
      <c r="F12" s="101" t="s">
        <v>338</v>
      </c>
      <c r="G12" s="492" t="s">
        <v>339</v>
      </c>
    </row>
    <row r="13" spans="1:7" ht="26.25" customHeight="1" thickTop="1">
      <c r="A13" s="425"/>
      <c r="B13" s="426" t="s">
        <v>216</v>
      </c>
      <c r="C13" s="427">
        <v>505501</v>
      </c>
      <c r="D13" s="52">
        <v>127472</v>
      </c>
      <c r="E13" s="427">
        <v>11300</v>
      </c>
      <c r="F13" s="363">
        <f aca="true" t="shared" si="0" ref="F13:F18">E13/C13</f>
        <v>0.02235406062500371</v>
      </c>
      <c r="G13" s="364">
        <f aca="true" t="shared" si="1" ref="G13:G18">E13/D13</f>
        <v>0.08864691853897326</v>
      </c>
    </row>
    <row r="14" spans="1:7" ht="26.25" customHeight="1">
      <c r="A14" s="576" t="s">
        <v>219</v>
      </c>
      <c r="B14" s="429" t="s">
        <v>217</v>
      </c>
      <c r="C14" s="57">
        <v>571793</v>
      </c>
      <c r="D14" s="430">
        <v>191614</v>
      </c>
      <c r="E14" s="57">
        <v>37572</v>
      </c>
      <c r="F14" s="267">
        <f t="shared" si="0"/>
        <v>0.06570909402528538</v>
      </c>
      <c r="G14" s="431">
        <f t="shared" si="1"/>
        <v>0.19608170592962937</v>
      </c>
    </row>
    <row r="15" spans="1:7" ht="26.25" customHeight="1" thickBot="1">
      <c r="A15" s="516"/>
      <c r="B15" s="382" t="s">
        <v>218</v>
      </c>
      <c r="C15" s="57">
        <v>1077294</v>
      </c>
      <c r="D15" s="67">
        <v>319086</v>
      </c>
      <c r="E15" s="57">
        <v>48872</v>
      </c>
      <c r="F15" s="61">
        <f t="shared" si="0"/>
        <v>0.04536551767669735</v>
      </c>
      <c r="G15" s="102">
        <f t="shared" si="1"/>
        <v>0.15316247030581098</v>
      </c>
    </row>
    <row r="16" spans="1:7" ht="26.25" customHeight="1">
      <c r="A16" s="425"/>
      <c r="B16" s="426" t="s">
        <v>216</v>
      </c>
      <c r="C16" s="427">
        <v>499472</v>
      </c>
      <c r="D16" s="52">
        <v>129389</v>
      </c>
      <c r="E16" s="427">
        <v>12309</v>
      </c>
      <c r="F16" s="363">
        <f t="shared" si="0"/>
        <v>0.024644024089438447</v>
      </c>
      <c r="G16" s="364">
        <f t="shared" si="1"/>
        <v>0.095131734536939</v>
      </c>
    </row>
    <row r="17" spans="1:7" ht="26.25" customHeight="1">
      <c r="A17" s="516" t="s">
        <v>256</v>
      </c>
      <c r="B17" s="429" t="s">
        <v>217</v>
      </c>
      <c r="C17" s="57">
        <v>565512</v>
      </c>
      <c r="D17" s="430">
        <v>194679</v>
      </c>
      <c r="E17" s="57">
        <v>39980</v>
      </c>
      <c r="F17" s="267">
        <f t="shared" si="0"/>
        <v>0.07069699670387189</v>
      </c>
      <c r="G17" s="431">
        <f t="shared" si="1"/>
        <v>0.2053637012723509</v>
      </c>
    </row>
    <row r="18" spans="1:7" ht="26.25" customHeight="1">
      <c r="A18" s="516"/>
      <c r="B18" s="382" t="s">
        <v>218</v>
      </c>
      <c r="C18" s="57">
        <f>SUM(C16:C17)</f>
        <v>1064984</v>
      </c>
      <c r="D18" s="57">
        <f>SUM(D16:D17)</f>
        <v>324068</v>
      </c>
      <c r="E18" s="57">
        <f>SUM(E16:E17)</f>
        <v>52289</v>
      </c>
      <c r="F18" s="428">
        <f t="shared" si="0"/>
        <v>0.049098390210557154</v>
      </c>
      <c r="G18" s="431">
        <f t="shared" si="1"/>
        <v>0.16135193848204699</v>
      </c>
    </row>
    <row r="19" spans="1:7" ht="26.25" customHeight="1" thickBot="1">
      <c r="A19" s="393"/>
      <c r="B19" s="383" t="s">
        <v>86</v>
      </c>
      <c r="C19" s="66">
        <f>C18-C15</f>
        <v>-12310</v>
      </c>
      <c r="D19" s="66">
        <f>D18-D15</f>
        <v>4982</v>
      </c>
      <c r="E19" s="66">
        <f>E18-E15</f>
        <v>3417</v>
      </c>
      <c r="F19" s="423" t="s">
        <v>263</v>
      </c>
      <c r="G19" s="424" t="s">
        <v>264</v>
      </c>
    </row>
    <row r="20" spans="1:7" ht="17.25" customHeight="1">
      <c r="A20" s="432"/>
      <c r="B20" s="433"/>
      <c r="C20" s="52"/>
      <c r="D20" s="434"/>
      <c r="E20" s="52"/>
      <c r="F20" s="435"/>
      <c r="G20" s="436"/>
    </row>
    <row r="21" ht="19.5" customHeight="1">
      <c r="B21" s="10" t="s">
        <v>156</v>
      </c>
    </row>
    <row r="22" spans="2:7" ht="12">
      <c r="B22" s="10" t="s">
        <v>318</v>
      </c>
      <c r="C22" s="12"/>
      <c r="D22" s="12"/>
      <c r="E22" s="12"/>
      <c r="F22" s="12"/>
      <c r="G22" s="12"/>
    </row>
  </sheetData>
  <sheetProtection/>
  <mergeCells count="11">
    <mergeCell ref="E11:G11"/>
    <mergeCell ref="A1:G1"/>
    <mergeCell ref="A4:A5"/>
    <mergeCell ref="A14:A15"/>
    <mergeCell ref="A17:A18"/>
    <mergeCell ref="B4:B5"/>
    <mergeCell ref="C4:D4"/>
    <mergeCell ref="E4:G4"/>
    <mergeCell ref="A11:B12"/>
    <mergeCell ref="C11:C12"/>
    <mergeCell ref="D11:D12"/>
  </mergeCells>
  <printOptions horizontalCentered="1" verticalCentered="1"/>
  <pageMargins left="0.7874015748031497" right="0.7874015748031497" top="0.9448818897637796" bottom="0.7874015748031497" header="0.5118110236220472" footer="0.5118110236220472"/>
  <pageSetup horizontalDpi="300" verticalDpi="300" orientation="landscape" paperSize="9" scale="98" r:id="rId1"/>
  <headerFooter alignWithMargins="0">
    <oddHeader>&amp;L表4-1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B12" sqref="B12"/>
    </sheetView>
  </sheetViews>
  <sheetFormatPr defaultColWidth="9.00390625" defaultRowHeight="13.5"/>
  <cols>
    <col min="1" max="1" width="9.00390625" style="2" customWidth="1"/>
    <col min="2" max="2" width="9.375" style="2" customWidth="1"/>
    <col min="3" max="5" width="9.00390625" style="2" customWidth="1"/>
    <col min="6" max="7" width="9.25390625" style="2" bestFit="1" customWidth="1"/>
    <col min="8" max="16384" width="9.00390625" style="2" customWidth="1"/>
  </cols>
  <sheetData>
    <row r="1" ht="13.5">
      <c r="A1" s="2" t="s">
        <v>9</v>
      </c>
    </row>
    <row r="2" spans="2:9" ht="40.5">
      <c r="B2" s="5" t="s">
        <v>49</v>
      </c>
      <c r="C2" s="5" t="s">
        <v>58</v>
      </c>
      <c r="D2" s="2" t="s">
        <v>48</v>
      </c>
      <c r="E2" s="2" t="s">
        <v>53</v>
      </c>
      <c r="F2" s="2" t="s">
        <v>50</v>
      </c>
      <c r="G2" s="2" t="s">
        <v>51</v>
      </c>
      <c r="H2" s="2" t="s">
        <v>52</v>
      </c>
      <c r="I2" s="2" t="s">
        <v>53</v>
      </c>
    </row>
    <row r="3" spans="1:9" ht="13.5">
      <c r="A3" s="3" t="s">
        <v>10</v>
      </c>
      <c r="B3" s="2">
        <f>F3/1000</f>
        <v>1134.036</v>
      </c>
      <c r="C3" s="2">
        <f>G3/1000</f>
        <v>1121.3</v>
      </c>
      <c r="D3" s="2">
        <f>H3/1000</f>
        <v>394.911</v>
      </c>
      <c r="E3" s="2">
        <f>I3/1000</f>
        <v>395.822</v>
      </c>
      <c r="F3" s="2">
        <v>1134036</v>
      </c>
      <c r="G3" s="2">
        <v>1121300</v>
      </c>
      <c r="H3" s="2">
        <v>394911</v>
      </c>
      <c r="I3" s="2">
        <v>395822</v>
      </c>
    </row>
    <row r="4" spans="1:9" ht="13.5">
      <c r="A4" s="3" t="s">
        <v>11</v>
      </c>
      <c r="B4" s="2">
        <f>F4/1000</f>
        <v>1133.394</v>
      </c>
      <c r="C4" s="2">
        <f aca="true" t="shared" si="0" ref="C4:C14">G4/1000</f>
        <v>1120.782</v>
      </c>
      <c r="D4" s="2">
        <f>H4/1000</f>
        <v>394.984</v>
      </c>
      <c r="E4" s="2">
        <f>I4/1000</f>
        <v>395.999</v>
      </c>
      <c r="F4" s="2">
        <v>1133394</v>
      </c>
      <c r="G4" s="2">
        <v>1120782</v>
      </c>
      <c r="H4" s="2">
        <v>394984</v>
      </c>
      <c r="I4" s="2">
        <v>395999</v>
      </c>
    </row>
    <row r="5" spans="1:9" ht="13.5">
      <c r="A5" s="3" t="s">
        <v>12</v>
      </c>
      <c r="B5" s="2">
        <f aca="true" t="shared" si="1" ref="B5:D6">F5/1000</f>
        <v>1132.692</v>
      </c>
      <c r="C5" s="2">
        <f t="shared" si="0"/>
        <v>1119.971</v>
      </c>
      <c r="D5" s="2">
        <f t="shared" si="1"/>
        <v>394.99</v>
      </c>
      <c r="E5" s="2">
        <f aca="true" t="shared" si="2" ref="E5:E14">I5/1000</f>
        <v>395.971</v>
      </c>
      <c r="F5" s="2">
        <v>1132692</v>
      </c>
      <c r="G5" s="2">
        <v>1119971</v>
      </c>
      <c r="H5" s="2">
        <v>394990</v>
      </c>
      <c r="I5" s="2">
        <v>395971</v>
      </c>
    </row>
    <row r="6" spans="1:9" ht="13.5">
      <c r="A6" s="3" t="s">
        <v>0</v>
      </c>
      <c r="B6" s="2">
        <f t="shared" si="1"/>
        <v>1132.082</v>
      </c>
      <c r="C6" s="2">
        <f t="shared" si="0"/>
        <v>1119.231</v>
      </c>
      <c r="D6" s="2">
        <f t="shared" si="1"/>
        <v>395.091</v>
      </c>
      <c r="E6" s="2">
        <f t="shared" si="2"/>
        <v>395.953</v>
      </c>
      <c r="F6" s="2">
        <v>1132082</v>
      </c>
      <c r="G6" s="2">
        <v>1119231</v>
      </c>
      <c r="H6" s="2">
        <v>395091</v>
      </c>
      <c r="I6" s="2">
        <v>395953</v>
      </c>
    </row>
    <row r="7" spans="1:9" ht="13.5">
      <c r="A7" s="3" t="s">
        <v>1</v>
      </c>
      <c r="B7" s="2">
        <f aca="true" t="shared" si="3" ref="B7:B14">F7/1000</f>
        <v>1131.096</v>
      </c>
      <c r="C7" s="2">
        <f t="shared" si="0"/>
        <v>1118.178</v>
      </c>
      <c r="D7" s="2">
        <f aca="true" t="shared" si="4" ref="D7:D14">H7/1000</f>
        <v>395.016</v>
      </c>
      <c r="E7" s="2">
        <f t="shared" si="2"/>
        <v>395.799</v>
      </c>
      <c r="F7" s="2">
        <v>1131096</v>
      </c>
      <c r="G7" s="2">
        <v>1118178</v>
      </c>
      <c r="H7" s="2">
        <v>395016</v>
      </c>
      <c r="I7" s="2">
        <v>395799</v>
      </c>
    </row>
    <row r="8" spans="1:9" ht="13.5">
      <c r="A8" s="3" t="s">
        <v>2</v>
      </c>
      <c r="B8" s="2">
        <f t="shared" si="3"/>
        <v>1130.302</v>
      </c>
      <c r="C8" s="2">
        <f>G8/1000</f>
        <v>1117.099</v>
      </c>
      <c r="D8" s="2">
        <f>H8/1000</f>
        <v>394.889</v>
      </c>
      <c r="E8" s="2">
        <f t="shared" si="2"/>
        <v>395.703</v>
      </c>
      <c r="F8" s="2">
        <v>1130302</v>
      </c>
      <c r="G8" s="2">
        <v>1117099</v>
      </c>
      <c r="H8" s="2">
        <v>394889</v>
      </c>
      <c r="I8" s="2">
        <v>395703</v>
      </c>
    </row>
    <row r="9" spans="1:9" ht="13.5">
      <c r="A9" s="3" t="s">
        <v>3</v>
      </c>
      <c r="B9" s="2">
        <f t="shared" si="3"/>
        <v>1125.222</v>
      </c>
      <c r="C9" s="2">
        <f>G9/1000</f>
        <v>1112.188</v>
      </c>
      <c r="D9" s="2">
        <f t="shared" si="4"/>
        <v>393.905</v>
      </c>
      <c r="E9" s="2">
        <f t="shared" si="2"/>
        <v>394.957</v>
      </c>
      <c r="F9" s="2">
        <v>1125222</v>
      </c>
      <c r="G9" s="2">
        <v>1112188</v>
      </c>
      <c r="H9" s="2">
        <v>393905</v>
      </c>
      <c r="I9" s="2">
        <v>394957</v>
      </c>
    </row>
    <row r="10" spans="1:9" ht="13.5">
      <c r="A10" s="3" t="s">
        <v>4</v>
      </c>
      <c r="B10" s="2">
        <f t="shared" si="3"/>
        <v>1124.747</v>
      </c>
      <c r="C10" s="2">
        <f t="shared" si="0"/>
        <v>1111.652</v>
      </c>
      <c r="D10" s="2">
        <f t="shared" si="4"/>
        <v>395.508</v>
      </c>
      <c r="E10" s="2">
        <f t="shared" si="2"/>
        <v>396.405</v>
      </c>
      <c r="F10" s="2">
        <v>1124747</v>
      </c>
      <c r="G10" s="2">
        <v>1111652</v>
      </c>
      <c r="H10" s="2">
        <v>395508</v>
      </c>
      <c r="I10" s="2">
        <v>396405</v>
      </c>
    </row>
    <row r="11" spans="1:9" ht="13.5">
      <c r="A11" s="3" t="s">
        <v>5</v>
      </c>
      <c r="B11" s="2">
        <f t="shared" si="3"/>
        <v>1123.98</v>
      </c>
      <c r="C11" s="2">
        <f t="shared" si="0"/>
        <v>1110.938</v>
      </c>
      <c r="D11" s="2">
        <f t="shared" si="4"/>
        <v>395.635</v>
      </c>
      <c r="E11" s="2">
        <f t="shared" si="2"/>
        <v>396.536</v>
      </c>
      <c r="F11" s="2">
        <v>1123980</v>
      </c>
      <c r="G11" s="2">
        <v>1110938</v>
      </c>
      <c r="H11" s="2">
        <v>395635</v>
      </c>
      <c r="I11" s="2">
        <v>396536</v>
      </c>
    </row>
    <row r="12" spans="1:9" ht="13.5">
      <c r="A12" s="3" t="s">
        <v>6</v>
      </c>
      <c r="B12" s="2">
        <f t="shared" si="3"/>
        <v>1123.205</v>
      </c>
      <c r="C12" s="2">
        <f t="shared" si="0"/>
        <v>1110.459</v>
      </c>
      <c r="D12" s="2">
        <f t="shared" si="4"/>
        <v>395.657</v>
      </c>
      <c r="E12" s="2">
        <f t="shared" si="2"/>
        <v>396.569</v>
      </c>
      <c r="F12" s="2">
        <v>1123205</v>
      </c>
      <c r="G12" s="2">
        <v>1110459</v>
      </c>
      <c r="H12" s="2">
        <v>395657</v>
      </c>
      <c r="I12" s="2">
        <v>396569</v>
      </c>
    </row>
    <row r="13" spans="1:8" ht="13.5">
      <c r="A13" s="3" t="s">
        <v>7</v>
      </c>
      <c r="B13" s="2">
        <f t="shared" si="3"/>
        <v>1122.616</v>
      </c>
      <c r="C13" s="2">
        <f t="shared" si="0"/>
        <v>0</v>
      </c>
      <c r="D13" s="2">
        <f t="shared" si="4"/>
        <v>395.775</v>
      </c>
      <c r="F13" s="2">
        <v>1122616</v>
      </c>
      <c r="H13" s="2">
        <v>395775</v>
      </c>
    </row>
    <row r="14" spans="1:8" ht="13.5">
      <c r="A14" s="3" t="s">
        <v>8</v>
      </c>
      <c r="B14" s="2">
        <f t="shared" si="3"/>
        <v>1122.108</v>
      </c>
      <c r="C14" s="2">
        <f t="shared" si="0"/>
        <v>0</v>
      </c>
      <c r="D14" s="2">
        <f t="shared" si="4"/>
        <v>395.889</v>
      </c>
      <c r="E14" s="2">
        <f t="shared" si="2"/>
        <v>0</v>
      </c>
      <c r="F14" s="2">
        <v>1122108</v>
      </c>
      <c r="H14" s="2">
        <v>395889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D14"/>
  <sheetViews>
    <sheetView zoomScalePageLayoutView="0" workbookViewId="0" topLeftCell="A1">
      <selection activeCell="D14" sqref="D14"/>
    </sheetView>
  </sheetViews>
  <sheetFormatPr defaultColWidth="9.00390625" defaultRowHeight="13.5"/>
  <cols>
    <col min="1" max="16384" width="9.00390625" style="2" customWidth="1"/>
  </cols>
  <sheetData>
    <row r="2" spans="1:4" ht="13.5">
      <c r="A2" s="1"/>
      <c r="B2" s="2" t="s">
        <v>13</v>
      </c>
      <c r="C2" s="2" t="s">
        <v>14</v>
      </c>
      <c r="D2" s="2" t="s">
        <v>15</v>
      </c>
    </row>
    <row r="3" spans="1:4" ht="14.25" customHeight="1">
      <c r="A3" s="4" t="s">
        <v>6</v>
      </c>
      <c r="B3" s="2">
        <v>-379</v>
      </c>
      <c r="C3" s="2">
        <v>-210</v>
      </c>
      <c r="D3" s="2">
        <v>-589</v>
      </c>
    </row>
    <row r="4" spans="1:4" ht="13.5">
      <c r="A4" s="4" t="s">
        <v>7</v>
      </c>
      <c r="B4" s="2">
        <v>-355</v>
      </c>
      <c r="C4" s="2">
        <v>-153</v>
      </c>
      <c r="D4" s="2">
        <v>-508</v>
      </c>
    </row>
    <row r="5" spans="1:4" ht="13.5">
      <c r="A5" s="4" t="s">
        <v>8</v>
      </c>
      <c r="B5" s="2">
        <v>-393</v>
      </c>
      <c r="C5" s="2">
        <v>-415</v>
      </c>
      <c r="D5" s="2">
        <v>-808</v>
      </c>
    </row>
    <row r="6" spans="1:4" ht="13.5">
      <c r="A6" s="1" t="s">
        <v>54</v>
      </c>
      <c r="B6" s="2">
        <v>-496</v>
      </c>
      <c r="C6" s="2">
        <v>-22</v>
      </c>
      <c r="D6" s="2">
        <v>-518</v>
      </c>
    </row>
    <row r="7" spans="1:4" ht="13.5">
      <c r="A7" s="1" t="s">
        <v>55</v>
      </c>
      <c r="B7" s="2">
        <v>-592</v>
      </c>
      <c r="C7" s="2">
        <v>-219</v>
      </c>
      <c r="D7" s="2">
        <v>-811</v>
      </c>
    </row>
    <row r="8" spans="1:4" ht="13.5">
      <c r="A8" s="1" t="s">
        <v>56</v>
      </c>
      <c r="B8" s="2">
        <v>-656</v>
      </c>
      <c r="C8" s="2">
        <v>-84</v>
      </c>
      <c r="D8" s="2">
        <v>-740</v>
      </c>
    </row>
    <row r="9" spans="1:4" ht="13.5">
      <c r="A9" s="1" t="s">
        <v>0</v>
      </c>
      <c r="B9" s="2">
        <v>-723</v>
      </c>
      <c r="C9" s="2">
        <v>-330</v>
      </c>
      <c r="D9" s="2">
        <v>-1053</v>
      </c>
    </row>
    <row r="10" spans="1:4" ht="13.5">
      <c r="A10" s="1" t="s">
        <v>1</v>
      </c>
      <c r="B10" s="2">
        <v>-587</v>
      </c>
      <c r="C10" s="2">
        <v>-492</v>
      </c>
      <c r="D10" s="2">
        <v>-1079</v>
      </c>
    </row>
    <row r="11" spans="1:4" ht="13.5">
      <c r="A11" s="1" t="s">
        <v>2</v>
      </c>
      <c r="B11" s="2">
        <v>-635</v>
      </c>
      <c r="C11" s="2">
        <v>-4276</v>
      </c>
      <c r="D11" s="2">
        <v>-4911</v>
      </c>
    </row>
    <row r="12" spans="1:4" ht="13.5">
      <c r="A12" s="1" t="s">
        <v>18</v>
      </c>
      <c r="B12" s="2">
        <v>-493</v>
      </c>
      <c r="C12" s="2">
        <v>-43</v>
      </c>
      <c r="D12" s="2">
        <v>-536</v>
      </c>
    </row>
    <row r="13" spans="1:4" ht="13.5">
      <c r="A13" s="1" t="s">
        <v>57</v>
      </c>
      <c r="B13" s="2">
        <v>-460</v>
      </c>
      <c r="C13" s="2">
        <v>-254</v>
      </c>
      <c r="D13" s="2">
        <v>-714</v>
      </c>
    </row>
    <row r="14" spans="1:4" ht="13.5">
      <c r="A14" s="1" t="s">
        <v>59</v>
      </c>
      <c r="B14" s="2">
        <v>-397</v>
      </c>
      <c r="C14" s="2">
        <v>-82</v>
      </c>
      <c r="D14" s="2">
        <v>-479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="120" zoomScaleNormal="120" zoomScalePageLayoutView="0" workbookViewId="0" topLeftCell="A1">
      <selection activeCell="K43" sqref="K43"/>
    </sheetView>
  </sheetViews>
  <sheetFormatPr defaultColWidth="9.00390625" defaultRowHeight="18" customHeight="1"/>
  <cols>
    <col min="1" max="1" width="11.875" style="10" customWidth="1"/>
    <col min="2" max="3" width="9.00390625" style="12" customWidth="1"/>
    <col min="4" max="4" width="10.625" style="12" customWidth="1"/>
    <col min="5" max="16384" width="9.00390625" style="12" customWidth="1"/>
  </cols>
  <sheetData>
    <row r="1" spans="1:10" s="9" customFormat="1" ht="18" customHeight="1">
      <c r="A1" s="495" t="s">
        <v>236</v>
      </c>
      <c r="B1" s="495"/>
      <c r="C1" s="495"/>
      <c r="D1" s="495"/>
      <c r="E1" s="495"/>
      <c r="F1" s="495"/>
      <c r="G1" s="495"/>
      <c r="H1" s="495"/>
      <c r="I1" s="495"/>
      <c r="J1" s="495"/>
    </row>
    <row r="2" spans="2:10" ht="18" customHeight="1">
      <c r="B2" s="11"/>
      <c r="J2" s="217" t="s">
        <v>246</v>
      </c>
    </row>
    <row r="3" spans="1:10" ht="18" customHeight="1">
      <c r="A3" s="502" t="s">
        <v>61</v>
      </c>
      <c r="B3" s="496" t="s">
        <v>78</v>
      </c>
      <c r="C3" s="497"/>
      <c r="D3" s="498"/>
      <c r="E3" s="505" t="s">
        <v>145</v>
      </c>
      <c r="F3" s="497"/>
      <c r="G3" s="506"/>
      <c r="H3" s="505" t="s">
        <v>146</v>
      </c>
      <c r="I3" s="497"/>
      <c r="J3" s="506"/>
    </row>
    <row r="4" spans="1:10" ht="18" customHeight="1">
      <c r="A4" s="503"/>
      <c r="B4" s="499"/>
      <c r="C4" s="500"/>
      <c r="D4" s="501"/>
      <c r="E4" s="507"/>
      <c r="F4" s="500"/>
      <c r="G4" s="508"/>
      <c r="H4" s="507"/>
      <c r="I4" s="500"/>
      <c r="J4" s="508"/>
    </row>
    <row r="5" spans="1:10" ht="18" customHeight="1">
      <c r="A5" s="504"/>
      <c r="B5" s="13" t="s">
        <v>16</v>
      </c>
      <c r="C5" s="15" t="s">
        <v>17</v>
      </c>
      <c r="D5" s="17" t="s">
        <v>144</v>
      </c>
      <c r="E5" s="16" t="s">
        <v>16</v>
      </c>
      <c r="F5" s="14" t="s">
        <v>17</v>
      </c>
      <c r="G5" s="17" t="s">
        <v>144</v>
      </c>
      <c r="H5" s="16" t="s">
        <v>16</v>
      </c>
      <c r="I5" s="14" t="s">
        <v>17</v>
      </c>
      <c r="J5" s="17" t="s">
        <v>144</v>
      </c>
    </row>
    <row r="6" spans="1:10" ht="18" customHeight="1">
      <c r="A6" s="131" t="s">
        <v>19</v>
      </c>
      <c r="B6" s="132">
        <v>499472</v>
      </c>
      <c r="C6" s="133">
        <v>565512</v>
      </c>
      <c r="D6" s="134">
        <f>SUM(B6:C6)</f>
        <v>1064984</v>
      </c>
      <c r="E6" s="223">
        <f>SUM(E7:E8)</f>
        <v>129389</v>
      </c>
      <c r="F6" s="273">
        <f>SUM(F7:F8)</f>
        <v>194679</v>
      </c>
      <c r="G6" s="224">
        <f>SUM(G7:G8)</f>
        <v>324068</v>
      </c>
      <c r="H6" s="135">
        <f>E6/B6</f>
        <v>0.2590515584457187</v>
      </c>
      <c r="I6" s="136">
        <f>F6/C6</f>
        <v>0.34425264185375376</v>
      </c>
      <c r="J6" s="137">
        <f>G6/D6</f>
        <v>0.304293773427582</v>
      </c>
    </row>
    <row r="7" spans="1:10" ht="18" customHeight="1">
      <c r="A7" s="138" t="s">
        <v>20</v>
      </c>
      <c r="B7" s="140">
        <f aca="true" t="shared" si="0" ref="B7:G7">SUM(B9:B21)</f>
        <v>451203</v>
      </c>
      <c r="C7" s="141">
        <f t="shared" si="0"/>
        <v>510392</v>
      </c>
      <c r="D7" s="143">
        <f t="shared" si="0"/>
        <v>961595</v>
      </c>
      <c r="E7" s="142">
        <f t="shared" si="0"/>
        <v>114897</v>
      </c>
      <c r="F7" s="141">
        <f t="shared" si="0"/>
        <v>172846</v>
      </c>
      <c r="G7" s="143">
        <f t="shared" si="0"/>
        <v>287743</v>
      </c>
      <c r="H7" s="144">
        <f aca="true" t="shared" si="1" ref="H7:J8">E7/B7</f>
        <v>0.25464591325855546</v>
      </c>
      <c r="I7" s="145">
        <f t="shared" si="1"/>
        <v>0.33865342716970487</v>
      </c>
      <c r="J7" s="146">
        <f t="shared" si="1"/>
        <v>0.2992351249746515</v>
      </c>
    </row>
    <row r="8" spans="1:10" ht="18" customHeight="1">
      <c r="A8" s="131" t="s">
        <v>21</v>
      </c>
      <c r="B8" s="142">
        <f aca="true" t="shared" si="2" ref="B8:G8">SUM(B22,B24,B26,B30,B35,B37)</f>
        <v>48264</v>
      </c>
      <c r="C8" s="140">
        <f t="shared" si="2"/>
        <v>55169</v>
      </c>
      <c r="D8" s="134">
        <f t="shared" si="2"/>
        <v>103433</v>
      </c>
      <c r="E8" s="132">
        <f t="shared" si="2"/>
        <v>14492</v>
      </c>
      <c r="F8" s="133">
        <f t="shared" si="2"/>
        <v>21833</v>
      </c>
      <c r="G8" s="134">
        <f t="shared" si="2"/>
        <v>36325</v>
      </c>
      <c r="H8" s="135">
        <f t="shared" si="1"/>
        <v>0.3002652080225427</v>
      </c>
      <c r="I8" s="136">
        <f t="shared" si="1"/>
        <v>0.3957476118834853</v>
      </c>
      <c r="J8" s="137">
        <f t="shared" si="1"/>
        <v>0.35119352624404204</v>
      </c>
    </row>
    <row r="9" spans="1:10" ht="18" customHeight="1">
      <c r="A9" s="21" t="s">
        <v>42</v>
      </c>
      <c r="B9" s="318">
        <v>151320</v>
      </c>
      <c r="C9" s="22">
        <v>170442</v>
      </c>
      <c r="D9" s="449">
        <f>SUM(B9:C9)</f>
        <v>321762</v>
      </c>
      <c r="E9" s="311">
        <v>32587</v>
      </c>
      <c r="F9" s="325">
        <v>47377</v>
      </c>
      <c r="G9" s="220">
        <f>SUM(E9:F9)</f>
        <v>79964</v>
      </c>
      <c r="H9" s="225">
        <f>E9/B9</f>
        <v>0.21535157282579964</v>
      </c>
      <c r="I9" s="226">
        <f aca="true" t="shared" si="3" ref="I9:I37">F9/C9</f>
        <v>0.2779655249293015</v>
      </c>
      <c r="J9" s="227">
        <f aca="true" t="shared" si="4" ref="J9:J37">G9/D9</f>
        <v>0.2485190917510458</v>
      </c>
    </row>
    <row r="10" spans="1:10" ht="18" customHeight="1">
      <c r="A10" s="25" t="s">
        <v>22</v>
      </c>
      <c r="B10" s="316">
        <v>26626</v>
      </c>
      <c r="C10" s="26">
        <v>31132</v>
      </c>
      <c r="D10" s="450">
        <f aca="true" t="shared" si="5" ref="D10:D20">SUM(B10:C10)</f>
        <v>57758</v>
      </c>
      <c r="E10" s="319">
        <v>7533</v>
      </c>
      <c r="F10" s="275">
        <v>11745</v>
      </c>
      <c r="G10" s="221">
        <f aca="true" t="shared" si="6" ref="G10:G39">SUM(E10:F10)</f>
        <v>19278</v>
      </c>
      <c r="H10" s="228">
        <f aca="true" t="shared" si="7" ref="H10:H36">E10/B10</f>
        <v>0.28291895140088635</v>
      </c>
      <c r="I10" s="229">
        <f t="shared" si="3"/>
        <v>0.37726455094436595</v>
      </c>
      <c r="J10" s="230">
        <f t="shared" si="4"/>
        <v>0.3337719450119464</v>
      </c>
    </row>
    <row r="11" spans="1:10" ht="18" customHeight="1">
      <c r="A11" s="25" t="s">
        <v>45</v>
      </c>
      <c r="B11" s="316">
        <v>45204</v>
      </c>
      <c r="C11" s="26">
        <v>50926</v>
      </c>
      <c r="D11" s="450">
        <f t="shared" si="5"/>
        <v>96130</v>
      </c>
      <c r="E11" s="128">
        <v>12432</v>
      </c>
      <c r="F11" s="275">
        <v>18480</v>
      </c>
      <c r="G11" s="221">
        <f t="shared" si="6"/>
        <v>30912</v>
      </c>
      <c r="H11" s="228">
        <f t="shared" si="7"/>
        <v>0.2750199097425007</v>
      </c>
      <c r="I11" s="229">
        <f t="shared" si="3"/>
        <v>0.3628794721753132</v>
      </c>
      <c r="J11" s="230">
        <f t="shared" si="4"/>
        <v>0.32156454800790596</v>
      </c>
    </row>
    <row r="12" spans="1:10" ht="18" customHeight="1">
      <c r="A12" s="25" t="s">
        <v>23</v>
      </c>
      <c r="B12" s="316">
        <v>36076</v>
      </c>
      <c r="C12" s="26">
        <v>41279</v>
      </c>
      <c r="D12" s="450">
        <f t="shared" si="5"/>
        <v>77355</v>
      </c>
      <c r="E12" s="128">
        <v>9962</v>
      </c>
      <c r="F12" s="275">
        <v>15459</v>
      </c>
      <c r="G12" s="221">
        <f t="shared" si="6"/>
        <v>25421</v>
      </c>
      <c r="H12" s="228">
        <f t="shared" si="7"/>
        <v>0.27613926155893115</v>
      </c>
      <c r="I12" s="229">
        <f t="shared" si="3"/>
        <v>0.3745003512681993</v>
      </c>
      <c r="J12" s="230">
        <f t="shared" si="4"/>
        <v>0.32862775515480575</v>
      </c>
    </row>
    <row r="13" spans="1:10" ht="18" customHeight="1">
      <c r="A13" s="25" t="s">
        <v>24</v>
      </c>
      <c r="B13" s="316">
        <v>14696</v>
      </c>
      <c r="C13" s="26">
        <v>16544</v>
      </c>
      <c r="D13" s="450">
        <f t="shared" si="5"/>
        <v>31240</v>
      </c>
      <c r="E13" s="128">
        <v>4539</v>
      </c>
      <c r="F13" s="321">
        <v>6762</v>
      </c>
      <c r="G13" s="221">
        <f t="shared" si="6"/>
        <v>11301</v>
      </c>
      <c r="H13" s="228">
        <f t="shared" si="7"/>
        <v>0.30885955362003265</v>
      </c>
      <c r="I13" s="229">
        <f t="shared" si="3"/>
        <v>0.40872823984526113</v>
      </c>
      <c r="J13" s="230">
        <f t="shared" si="4"/>
        <v>0.36174775928297054</v>
      </c>
    </row>
    <row r="14" spans="1:10" ht="18" customHeight="1">
      <c r="A14" s="25" t="s">
        <v>25</v>
      </c>
      <c r="B14" s="316">
        <v>23309</v>
      </c>
      <c r="C14" s="26">
        <v>26100</v>
      </c>
      <c r="D14" s="450">
        <f t="shared" si="5"/>
        <v>49409</v>
      </c>
      <c r="E14" s="320">
        <v>6613</v>
      </c>
      <c r="F14" s="302">
        <v>9738</v>
      </c>
      <c r="G14" s="323">
        <f t="shared" si="6"/>
        <v>16351</v>
      </c>
      <c r="H14" s="228">
        <f t="shared" si="7"/>
        <v>0.28371015487579904</v>
      </c>
      <c r="I14" s="229">
        <f t="shared" si="3"/>
        <v>0.37310344827586206</v>
      </c>
      <c r="J14" s="230">
        <f t="shared" si="4"/>
        <v>0.3309316116496994</v>
      </c>
    </row>
    <row r="15" spans="1:10" ht="18" customHeight="1">
      <c r="A15" s="25" t="s">
        <v>26</v>
      </c>
      <c r="B15" s="316">
        <v>15481</v>
      </c>
      <c r="C15" s="26">
        <v>17950</v>
      </c>
      <c r="D15" s="450">
        <f t="shared" si="5"/>
        <v>33431</v>
      </c>
      <c r="E15" s="320">
        <v>4252</v>
      </c>
      <c r="F15" s="302">
        <v>7046</v>
      </c>
      <c r="G15" s="323">
        <f t="shared" si="6"/>
        <v>11298</v>
      </c>
      <c r="H15" s="228">
        <f t="shared" si="7"/>
        <v>0.274659259737743</v>
      </c>
      <c r="I15" s="229">
        <f t="shared" si="3"/>
        <v>0.39253481894150416</v>
      </c>
      <c r="J15" s="230">
        <f t="shared" si="4"/>
        <v>0.3379498070652987</v>
      </c>
    </row>
    <row r="16" spans="1:10" ht="18" customHeight="1">
      <c r="A16" s="25" t="s">
        <v>43</v>
      </c>
      <c r="B16" s="316">
        <v>39923</v>
      </c>
      <c r="C16" s="26">
        <v>43469</v>
      </c>
      <c r="D16" s="450">
        <f t="shared" si="5"/>
        <v>83392</v>
      </c>
      <c r="E16" s="128">
        <v>9576</v>
      </c>
      <c r="F16" s="322">
        <v>14852</v>
      </c>
      <c r="G16" s="221">
        <f t="shared" si="6"/>
        <v>24428</v>
      </c>
      <c r="H16" s="228">
        <f t="shared" si="7"/>
        <v>0.23986173383763745</v>
      </c>
      <c r="I16" s="229">
        <f t="shared" si="3"/>
        <v>0.3416687754491707</v>
      </c>
      <c r="J16" s="230">
        <f t="shared" si="4"/>
        <v>0.2929297774366846</v>
      </c>
    </row>
    <row r="17" spans="1:10" ht="18" customHeight="1">
      <c r="A17" s="25" t="s">
        <v>70</v>
      </c>
      <c r="B17" s="316">
        <v>15983</v>
      </c>
      <c r="C17" s="26">
        <v>17957</v>
      </c>
      <c r="D17" s="450">
        <f t="shared" si="5"/>
        <v>33940</v>
      </c>
      <c r="E17" s="128">
        <v>3738</v>
      </c>
      <c r="F17" s="275">
        <v>5443</v>
      </c>
      <c r="G17" s="221">
        <f t="shared" si="6"/>
        <v>9181</v>
      </c>
      <c r="H17" s="228">
        <f t="shared" si="7"/>
        <v>0.23387349058374524</v>
      </c>
      <c r="I17" s="229">
        <f t="shared" si="3"/>
        <v>0.3031129921479089</v>
      </c>
      <c r="J17" s="230">
        <f t="shared" si="4"/>
        <v>0.2705067766647024</v>
      </c>
    </row>
    <row r="18" spans="1:10" ht="18" customHeight="1">
      <c r="A18" s="25" t="s">
        <v>71</v>
      </c>
      <c r="B18" s="316">
        <v>40170</v>
      </c>
      <c r="C18" s="26">
        <v>46192</v>
      </c>
      <c r="D18" s="450">
        <f t="shared" si="5"/>
        <v>86362</v>
      </c>
      <c r="E18" s="128">
        <v>11041</v>
      </c>
      <c r="F18" s="275">
        <v>16946</v>
      </c>
      <c r="G18" s="221">
        <f t="shared" si="6"/>
        <v>27987</v>
      </c>
      <c r="H18" s="228">
        <f t="shared" si="7"/>
        <v>0.27485685835200396</v>
      </c>
      <c r="I18" s="229">
        <f t="shared" si="3"/>
        <v>0.3668600623484586</v>
      </c>
      <c r="J18" s="230">
        <f t="shared" si="4"/>
        <v>0.3240661402005512</v>
      </c>
    </row>
    <row r="19" spans="1:10" ht="18" customHeight="1">
      <c r="A19" s="25" t="s">
        <v>60</v>
      </c>
      <c r="B19" s="316">
        <v>16289</v>
      </c>
      <c r="C19" s="26">
        <v>18841</v>
      </c>
      <c r="D19" s="450">
        <f t="shared" si="5"/>
        <v>35130</v>
      </c>
      <c r="E19" s="128">
        <v>5163</v>
      </c>
      <c r="F19" s="275">
        <v>8050</v>
      </c>
      <c r="G19" s="221">
        <f t="shared" si="6"/>
        <v>13213</v>
      </c>
      <c r="H19" s="228">
        <f t="shared" si="7"/>
        <v>0.31696236724169685</v>
      </c>
      <c r="I19" s="229">
        <f t="shared" si="3"/>
        <v>0.4272596995913168</v>
      </c>
      <c r="J19" s="230">
        <f t="shared" si="4"/>
        <v>0.3761172786791916</v>
      </c>
    </row>
    <row r="20" spans="1:10" ht="18" customHeight="1">
      <c r="A20" s="25" t="s">
        <v>44</v>
      </c>
      <c r="B20" s="451">
        <v>12802</v>
      </c>
      <c r="C20" s="312">
        <v>14128</v>
      </c>
      <c r="D20" s="450">
        <f t="shared" si="5"/>
        <v>26930</v>
      </c>
      <c r="E20" s="128">
        <v>3460</v>
      </c>
      <c r="F20" s="275">
        <v>4924</v>
      </c>
      <c r="G20" s="221">
        <f t="shared" si="6"/>
        <v>8384</v>
      </c>
      <c r="H20" s="228">
        <f t="shared" si="7"/>
        <v>0.2702702702702703</v>
      </c>
      <c r="I20" s="229">
        <f t="shared" si="3"/>
        <v>0.3485277463193658</v>
      </c>
      <c r="J20" s="230">
        <f t="shared" si="4"/>
        <v>0.3113256591162273</v>
      </c>
    </row>
    <row r="21" spans="1:10" ht="18" customHeight="1">
      <c r="A21" s="29" t="s">
        <v>72</v>
      </c>
      <c r="B21" s="336">
        <v>13324</v>
      </c>
      <c r="C21" s="30">
        <v>15432</v>
      </c>
      <c r="D21" s="32">
        <f>SUM(B21:C21)</f>
        <v>28756</v>
      </c>
      <c r="E21" s="130">
        <v>4001</v>
      </c>
      <c r="F21" s="272">
        <v>6024</v>
      </c>
      <c r="G21" s="222">
        <f t="shared" si="6"/>
        <v>10025</v>
      </c>
      <c r="H21" s="231">
        <f t="shared" si="7"/>
        <v>0.3002851996397478</v>
      </c>
      <c r="I21" s="232">
        <f t="shared" si="3"/>
        <v>0.39035769828926903</v>
      </c>
      <c r="J21" s="233">
        <f t="shared" si="4"/>
        <v>0.3486228960912505</v>
      </c>
    </row>
    <row r="22" spans="1:10" ht="18" customHeight="1">
      <c r="A22" s="131" t="s">
        <v>27</v>
      </c>
      <c r="B22" s="446">
        <f>SUM(B23)</f>
        <v>2756</v>
      </c>
      <c r="C22" s="444">
        <f>SUM(C23)</f>
        <v>3134</v>
      </c>
      <c r="D22" s="134">
        <f>B22+C22</f>
        <v>5890</v>
      </c>
      <c r="E22" s="327">
        <f>SUM(E23)</f>
        <v>886</v>
      </c>
      <c r="F22" s="326">
        <f>SUM(F23)</f>
        <v>1381</v>
      </c>
      <c r="G22" s="134">
        <f>E22+F22</f>
        <v>2267</v>
      </c>
      <c r="H22" s="135">
        <f t="shared" si="7"/>
        <v>0.3214804063860668</v>
      </c>
      <c r="I22" s="136">
        <f t="shared" si="3"/>
        <v>0.4406509253350351</v>
      </c>
      <c r="J22" s="137">
        <f t="shared" si="4"/>
        <v>0.38488964346349747</v>
      </c>
    </row>
    <row r="23" spans="1:10" ht="18" customHeight="1">
      <c r="A23" s="33" t="s">
        <v>28</v>
      </c>
      <c r="B23" s="447">
        <v>2756</v>
      </c>
      <c r="C23" s="445">
        <v>3134</v>
      </c>
      <c r="D23" s="20">
        <f>SUM(B23:C23)</f>
        <v>5890</v>
      </c>
      <c r="E23" s="125">
        <v>886</v>
      </c>
      <c r="F23" s="276">
        <v>1381</v>
      </c>
      <c r="G23" s="219">
        <f t="shared" si="6"/>
        <v>2267</v>
      </c>
      <c r="H23" s="234">
        <f>E23/B23</f>
        <v>0.3214804063860668</v>
      </c>
      <c r="I23" s="235">
        <f>F23/C23</f>
        <v>0.4406509253350351</v>
      </c>
      <c r="J23" s="236">
        <f>G23/D23</f>
        <v>0.38488964346349747</v>
      </c>
    </row>
    <row r="24" spans="1:10" ht="18" customHeight="1">
      <c r="A24" s="131" t="s">
        <v>29</v>
      </c>
      <c r="B24" s="446">
        <f>SUM(B25)</f>
        <v>1219</v>
      </c>
      <c r="C24" s="444">
        <f>SUM(C25)</f>
        <v>1367</v>
      </c>
      <c r="D24" s="134">
        <f>B24+C24</f>
        <v>2586</v>
      </c>
      <c r="E24" s="327">
        <f>SUM(E25)</f>
        <v>475</v>
      </c>
      <c r="F24" s="328">
        <f>SUM(F25)</f>
        <v>750</v>
      </c>
      <c r="G24" s="134">
        <f>E24+F24</f>
        <v>1225</v>
      </c>
      <c r="H24" s="135">
        <f t="shared" si="7"/>
        <v>0.3896636587366694</v>
      </c>
      <c r="I24" s="136">
        <f t="shared" si="3"/>
        <v>0.548646671543526</v>
      </c>
      <c r="J24" s="137">
        <f t="shared" si="4"/>
        <v>0.4737045630317092</v>
      </c>
    </row>
    <row r="25" spans="1:10" ht="18" customHeight="1">
      <c r="A25" s="33" t="s">
        <v>30</v>
      </c>
      <c r="B25" s="447">
        <v>1219</v>
      </c>
      <c r="C25" s="445">
        <v>1367</v>
      </c>
      <c r="D25" s="20">
        <f>SUM(B25:C25)</f>
        <v>2586</v>
      </c>
      <c r="E25" s="125">
        <v>475</v>
      </c>
      <c r="F25" s="276">
        <v>750</v>
      </c>
      <c r="G25" s="219">
        <f t="shared" si="6"/>
        <v>1225</v>
      </c>
      <c r="H25" s="234">
        <f t="shared" si="7"/>
        <v>0.3896636587366694</v>
      </c>
      <c r="I25" s="235">
        <f t="shared" si="3"/>
        <v>0.548646671543526</v>
      </c>
      <c r="J25" s="236">
        <f t="shared" si="4"/>
        <v>0.4737045630317092</v>
      </c>
    </row>
    <row r="26" spans="1:10" ht="18" customHeight="1">
      <c r="A26" s="131" t="s">
        <v>31</v>
      </c>
      <c r="B26" s="448">
        <f>SUM(B27:B29)</f>
        <v>13783</v>
      </c>
      <c r="C26" s="444">
        <f>SUM(C27:C29)</f>
        <v>16086</v>
      </c>
      <c r="D26" s="134">
        <f>B26+C26</f>
        <v>29869</v>
      </c>
      <c r="E26" s="327">
        <f>SUM(E27:E29)</f>
        <v>4294</v>
      </c>
      <c r="F26" s="328">
        <f>SUM(F27:F29)</f>
        <v>6701</v>
      </c>
      <c r="G26" s="134">
        <f>E26+F26</f>
        <v>10995</v>
      </c>
      <c r="H26" s="135">
        <f t="shared" si="7"/>
        <v>0.311543205397954</v>
      </c>
      <c r="I26" s="136">
        <f t="shared" si="3"/>
        <v>0.4165734178789009</v>
      </c>
      <c r="J26" s="137">
        <f t="shared" si="4"/>
        <v>0.3681074023234792</v>
      </c>
    </row>
    <row r="27" spans="1:10" ht="18" customHeight="1">
      <c r="A27" s="34" t="s">
        <v>32</v>
      </c>
      <c r="B27" s="22">
        <v>1770</v>
      </c>
      <c r="C27" s="23">
        <v>1963</v>
      </c>
      <c r="D27" s="24">
        <f>SUM(B27:C27)</f>
        <v>3733</v>
      </c>
      <c r="E27" s="126">
        <v>617</v>
      </c>
      <c r="F27" s="274">
        <v>923</v>
      </c>
      <c r="G27" s="220">
        <f t="shared" si="6"/>
        <v>1540</v>
      </c>
      <c r="H27" s="225">
        <f t="shared" si="7"/>
        <v>0.34858757062146895</v>
      </c>
      <c r="I27" s="226">
        <f t="shared" si="3"/>
        <v>0.47019867549668876</v>
      </c>
      <c r="J27" s="227">
        <f t="shared" si="4"/>
        <v>0.41253683364586125</v>
      </c>
    </row>
    <row r="28" spans="1:10" ht="18" customHeight="1">
      <c r="A28" s="25" t="s">
        <v>46</v>
      </c>
      <c r="B28" s="26">
        <v>8388</v>
      </c>
      <c r="C28" s="27">
        <v>9859</v>
      </c>
      <c r="D28" s="28">
        <f>SUM(B28:C28)</f>
        <v>18247</v>
      </c>
      <c r="E28" s="128">
        <v>2535</v>
      </c>
      <c r="F28" s="275">
        <v>4032</v>
      </c>
      <c r="G28" s="221">
        <f t="shared" si="6"/>
        <v>6567</v>
      </c>
      <c r="H28" s="228">
        <f t="shared" si="7"/>
        <v>0.30221745350500717</v>
      </c>
      <c r="I28" s="229">
        <f t="shared" si="3"/>
        <v>0.4089664266152754</v>
      </c>
      <c r="J28" s="230">
        <f t="shared" si="4"/>
        <v>0.3598947772236532</v>
      </c>
    </row>
    <row r="29" spans="1:10" ht="18" customHeight="1">
      <c r="A29" s="29" t="s">
        <v>47</v>
      </c>
      <c r="B29" s="30">
        <v>3625</v>
      </c>
      <c r="C29" s="31">
        <v>4264</v>
      </c>
      <c r="D29" s="32">
        <f>SUM(B29:C29)</f>
        <v>7889</v>
      </c>
      <c r="E29" s="130">
        <v>1142</v>
      </c>
      <c r="F29" s="272">
        <v>1746</v>
      </c>
      <c r="G29" s="222">
        <f t="shared" si="6"/>
        <v>2888</v>
      </c>
      <c r="H29" s="231">
        <f t="shared" si="7"/>
        <v>0.31503448275862067</v>
      </c>
      <c r="I29" s="232">
        <f t="shared" si="3"/>
        <v>0.4094746716697936</v>
      </c>
      <c r="J29" s="233">
        <f t="shared" si="4"/>
        <v>0.3660793509950564</v>
      </c>
    </row>
    <row r="30" spans="1:10" ht="18" customHeight="1">
      <c r="A30" s="131" t="s">
        <v>33</v>
      </c>
      <c r="B30" s="132">
        <f>SUM(B31:B34)</f>
        <v>11639</v>
      </c>
      <c r="C30" s="132">
        <f>SUM(C31:C34)</f>
        <v>13393</v>
      </c>
      <c r="D30" s="134">
        <f>B30+C30</f>
        <v>25032</v>
      </c>
      <c r="E30" s="327">
        <f>SUM(E31:E34)</f>
        <v>3646</v>
      </c>
      <c r="F30" s="328">
        <f>SUM(F31:F34)</f>
        <v>5175</v>
      </c>
      <c r="G30" s="134">
        <f>E30+F30</f>
        <v>8821</v>
      </c>
      <c r="H30" s="135">
        <f t="shared" si="7"/>
        <v>0.31325715267634674</v>
      </c>
      <c r="I30" s="136">
        <f t="shared" si="3"/>
        <v>0.3863958784439633</v>
      </c>
      <c r="J30" s="137">
        <f t="shared" si="4"/>
        <v>0.3523889421540428</v>
      </c>
    </row>
    <row r="31" spans="1:10" ht="18" customHeight="1">
      <c r="A31" s="21" t="s">
        <v>34</v>
      </c>
      <c r="B31" s="22">
        <v>4679</v>
      </c>
      <c r="C31" s="23">
        <v>5487</v>
      </c>
      <c r="D31" s="24">
        <f>SUM(B31:C31)</f>
        <v>10166</v>
      </c>
      <c r="E31" s="126">
        <v>1738</v>
      </c>
      <c r="F31" s="274">
        <v>2394</v>
      </c>
      <c r="G31" s="220">
        <f t="shared" si="6"/>
        <v>4132</v>
      </c>
      <c r="H31" s="225">
        <f t="shared" si="7"/>
        <v>0.3714468903611883</v>
      </c>
      <c r="I31" s="226">
        <f t="shared" si="3"/>
        <v>0.4363039912520503</v>
      </c>
      <c r="J31" s="227">
        <f t="shared" si="4"/>
        <v>0.40645288215620695</v>
      </c>
    </row>
    <row r="32" spans="1:10" ht="18" customHeight="1">
      <c r="A32" s="25" t="s">
        <v>35</v>
      </c>
      <c r="B32" s="26">
        <v>2915</v>
      </c>
      <c r="C32" s="27">
        <v>3466</v>
      </c>
      <c r="D32" s="28">
        <f>SUM(B32:C32)</f>
        <v>6381</v>
      </c>
      <c r="E32" s="128">
        <v>831</v>
      </c>
      <c r="F32" s="275">
        <v>1259</v>
      </c>
      <c r="G32" s="221">
        <f t="shared" si="6"/>
        <v>2090</v>
      </c>
      <c r="H32" s="228">
        <f t="shared" si="7"/>
        <v>0.28507718696397943</v>
      </c>
      <c r="I32" s="229">
        <f t="shared" si="3"/>
        <v>0.36324293133294866</v>
      </c>
      <c r="J32" s="230">
        <f t="shared" si="4"/>
        <v>0.3275348691427676</v>
      </c>
    </row>
    <row r="33" spans="1:10" ht="18" customHeight="1">
      <c r="A33" s="25" t="s">
        <v>36</v>
      </c>
      <c r="B33" s="26">
        <v>2497</v>
      </c>
      <c r="C33" s="27">
        <v>2840</v>
      </c>
      <c r="D33" s="28">
        <f>SUM(B33:C33)</f>
        <v>5337</v>
      </c>
      <c r="E33" s="128">
        <v>682</v>
      </c>
      <c r="F33" s="275">
        <v>1035</v>
      </c>
      <c r="G33" s="221">
        <f t="shared" si="6"/>
        <v>1717</v>
      </c>
      <c r="H33" s="228">
        <f t="shared" si="7"/>
        <v>0.27312775330396477</v>
      </c>
      <c r="I33" s="229">
        <f>F33/C33</f>
        <v>0.3644366197183099</v>
      </c>
      <c r="J33" s="230">
        <f t="shared" si="4"/>
        <v>0.3217163200299794</v>
      </c>
    </row>
    <row r="34" spans="1:10" ht="18" customHeight="1">
      <c r="A34" s="29" t="s">
        <v>37</v>
      </c>
      <c r="B34" s="30">
        <v>1548</v>
      </c>
      <c r="C34" s="31">
        <v>1600</v>
      </c>
      <c r="D34" s="32">
        <f>SUM(B34:C34)</f>
        <v>3148</v>
      </c>
      <c r="E34" s="130">
        <v>395</v>
      </c>
      <c r="F34" s="272">
        <v>487</v>
      </c>
      <c r="G34" s="222">
        <f t="shared" si="6"/>
        <v>882</v>
      </c>
      <c r="H34" s="231">
        <f t="shared" si="7"/>
        <v>0.25516795865633074</v>
      </c>
      <c r="I34" s="232">
        <f t="shared" si="3"/>
        <v>0.304375</v>
      </c>
      <c r="J34" s="233">
        <f t="shared" si="4"/>
        <v>0.28017789072426935</v>
      </c>
    </row>
    <row r="35" spans="1:10" ht="18" customHeight="1">
      <c r="A35" s="131" t="s">
        <v>38</v>
      </c>
      <c r="B35" s="132">
        <f>SUM(B36)</f>
        <v>9835</v>
      </c>
      <c r="C35" s="132">
        <f>SUM(C36)</f>
        <v>11238</v>
      </c>
      <c r="D35" s="134">
        <f>B35+C35</f>
        <v>21073</v>
      </c>
      <c r="E35" s="327">
        <f>SUM(E36)</f>
        <v>2670</v>
      </c>
      <c r="F35" s="328">
        <f>SUM(F36)</f>
        <v>4099</v>
      </c>
      <c r="G35" s="134">
        <f>E35+F35</f>
        <v>6769</v>
      </c>
      <c r="H35" s="135">
        <f t="shared" si="7"/>
        <v>0.27147941026944583</v>
      </c>
      <c r="I35" s="136">
        <f t="shared" si="3"/>
        <v>0.36474461647980067</v>
      </c>
      <c r="J35" s="137">
        <f t="shared" si="4"/>
        <v>0.321216722820671</v>
      </c>
    </row>
    <row r="36" spans="1:10" ht="18" customHeight="1">
      <c r="A36" s="33" t="s">
        <v>41</v>
      </c>
      <c r="B36" s="18">
        <v>9835</v>
      </c>
      <c r="C36" s="19">
        <v>11238</v>
      </c>
      <c r="D36" s="20">
        <f>SUM(B36:C36)</f>
        <v>21073</v>
      </c>
      <c r="E36" s="125">
        <v>2670</v>
      </c>
      <c r="F36" s="276">
        <v>4099</v>
      </c>
      <c r="G36" s="219">
        <f t="shared" si="6"/>
        <v>6769</v>
      </c>
      <c r="H36" s="234">
        <f t="shared" si="7"/>
        <v>0.27147941026944583</v>
      </c>
      <c r="I36" s="235">
        <f t="shared" si="3"/>
        <v>0.36474461647980067</v>
      </c>
      <c r="J36" s="236">
        <f t="shared" si="4"/>
        <v>0.321216722820671</v>
      </c>
    </row>
    <row r="37" spans="1:10" ht="18" customHeight="1">
      <c r="A37" s="131" t="s">
        <v>39</v>
      </c>
      <c r="B37" s="132">
        <f>SUM(B38:B39)</f>
        <v>9032</v>
      </c>
      <c r="C37" s="132">
        <f>SUM(C38:C39)</f>
        <v>9951</v>
      </c>
      <c r="D37" s="134">
        <f>B37+C37</f>
        <v>18983</v>
      </c>
      <c r="E37" s="327">
        <f>SUM(E38:E39)</f>
        <v>2521</v>
      </c>
      <c r="F37" s="328">
        <f>SUM(F38:F39)</f>
        <v>3727</v>
      </c>
      <c r="G37" s="134">
        <f>E37+F37</f>
        <v>6248</v>
      </c>
      <c r="H37" s="135">
        <f>E37/B37</f>
        <v>0.279118689105403</v>
      </c>
      <c r="I37" s="136">
        <f t="shared" si="3"/>
        <v>0.3745352225906944</v>
      </c>
      <c r="J37" s="137">
        <f t="shared" si="4"/>
        <v>0.32913659590159616</v>
      </c>
    </row>
    <row r="38" spans="1:10" ht="18" customHeight="1">
      <c r="A38" s="21" t="s">
        <v>40</v>
      </c>
      <c r="B38" s="22">
        <v>7689</v>
      </c>
      <c r="C38" s="23">
        <v>8516</v>
      </c>
      <c r="D38" s="24">
        <f>SUM(B38:C38)</f>
        <v>16205</v>
      </c>
      <c r="E38" s="126">
        <v>2154</v>
      </c>
      <c r="F38" s="274">
        <v>3173</v>
      </c>
      <c r="G38" s="277">
        <f t="shared" si="6"/>
        <v>5327</v>
      </c>
      <c r="H38" s="225">
        <f>E38/B38</f>
        <v>0.28014046039797114</v>
      </c>
      <c r="I38" s="226">
        <f>F38/C38</f>
        <v>0.372592766557069</v>
      </c>
      <c r="J38" s="227">
        <f>G38/D38</f>
        <v>0.3287257019438445</v>
      </c>
    </row>
    <row r="39" spans="1:10" ht="18" customHeight="1">
      <c r="A39" s="29" t="s">
        <v>73</v>
      </c>
      <c r="B39" s="30">
        <v>1343</v>
      </c>
      <c r="C39" s="31">
        <v>1435</v>
      </c>
      <c r="D39" s="32">
        <f>SUM(B39:C39)</f>
        <v>2778</v>
      </c>
      <c r="E39" s="130">
        <v>367</v>
      </c>
      <c r="F39" s="272">
        <v>554</v>
      </c>
      <c r="G39" s="222">
        <f t="shared" si="6"/>
        <v>921</v>
      </c>
      <c r="H39" s="231">
        <f>E39/B39</f>
        <v>0.2732688011913626</v>
      </c>
      <c r="I39" s="232">
        <f>F39/C39</f>
        <v>0.38606271777003487</v>
      </c>
      <c r="J39" s="233">
        <f>G39/D39</f>
        <v>0.33153347732181426</v>
      </c>
    </row>
    <row r="41" spans="1:4" ht="18" customHeight="1">
      <c r="A41" s="10" t="s">
        <v>311</v>
      </c>
      <c r="B41" s="35"/>
      <c r="C41" s="35"/>
      <c r="D41" s="35"/>
    </row>
    <row r="42" spans="1:4" ht="18" customHeight="1">
      <c r="A42" s="10" t="s">
        <v>312</v>
      </c>
      <c r="B42" s="35"/>
      <c r="C42" s="35"/>
      <c r="D42" s="35"/>
    </row>
    <row r="43" spans="2:4" ht="18" customHeight="1">
      <c r="B43" s="35"/>
      <c r="C43" s="35"/>
      <c r="D43" s="35"/>
    </row>
    <row r="45" ht="18" customHeight="1">
      <c r="A45" s="36"/>
    </row>
    <row r="46" spans="2:4" ht="18" customHeight="1">
      <c r="B46" s="35"/>
      <c r="C46" s="35"/>
      <c r="D46" s="35"/>
    </row>
  </sheetData>
  <sheetProtection/>
  <mergeCells count="5">
    <mergeCell ref="A1:J1"/>
    <mergeCell ref="B3:D4"/>
    <mergeCell ref="A3:A5"/>
    <mergeCell ref="E3:G4"/>
    <mergeCell ref="H3:J4"/>
  </mergeCells>
  <printOptions horizontalCentered="1"/>
  <pageMargins left="0.31496062992125984" right="0.2755905511811024" top="0.8267716535433072" bottom="0.5118110236220472" header="0.3937007874015748" footer="0.5118110236220472"/>
  <pageSetup horizontalDpi="600" verticalDpi="600" orientation="portrait" pageOrder="overThenDown" paperSize="9" r:id="rId1"/>
  <headerFooter alignWithMargins="0">
    <oddHeader>&amp;L表1-1
</oddHeader>
  </headerFooter>
  <rowBreaks count="1" manualBreakCount="1"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zoomScale="120" zoomScaleNormal="120" zoomScalePageLayoutView="0" workbookViewId="0" topLeftCell="A1">
      <selection activeCell="A42" sqref="A42"/>
    </sheetView>
  </sheetViews>
  <sheetFormatPr defaultColWidth="9.00390625" defaultRowHeight="18" customHeight="1"/>
  <cols>
    <col min="1" max="1" width="11.875" style="10" customWidth="1"/>
    <col min="2" max="3" width="9.00390625" style="12" customWidth="1"/>
    <col min="4" max="4" width="10.625" style="12" customWidth="1"/>
    <col min="5" max="16384" width="9.00390625" style="12" customWidth="1"/>
  </cols>
  <sheetData>
    <row r="1" spans="1:10" s="9" customFormat="1" ht="18" customHeight="1">
      <c r="A1" s="495" t="s">
        <v>247</v>
      </c>
      <c r="B1" s="495"/>
      <c r="C1" s="495"/>
      <c r="D1" s="495"/>
      <c r="E1" s="495"/>
      <c r="F1" s="495"/>
      <c r="G1" s="495"/>
      <c r="H1" s="495"/>
      <c r="I1" s="495"/>
      <c r="J1" s="495"/>
    </row>
    <row r="2" spans="2:10" ht="18" customHeight="1">
      <c r="B2" s="11"/>
      <c r="J2" s="217" t="s">
        <v>246</v>
      </c>
    </row>
    <row r="3" spans="1:10" ht="18" customHeight="1">
      <c r="A3" s="502" t="s">
        <v>61</v>
      </c>
      <c r="B3" s="496" t="s">
        <v>78</v>
      </c>
      <c r="C3" s="497"/>
      <c r="D3" s="506"/>
      <c r="E3" s="505" t="s">
        <v>145</v>
      </c>
      <c r="F3" s="497"/>
      <c r="G3" s="506"/>
      <c r="H3" s="505" t="s">
        <v>146</v>
      </c>
      <c r="I3" s="497"/>
      <c r="J3" s="506"/>
    </row>
    <row r="4" spans="1:10" ht="18" customHeight="1">
      <c r="A4" s="503"/>
      <c r="B4" s="499"/>
      <c r="C4" s="500"/>
      <c r="D4" s="508"/>
      <c r="E4" s="507"/>
      <c r="F4" s="500"/>
      <c r="G4" s="508"/>
      <c r="H4" s="507"/>
      <c r="I4" s="500"/>
      <c r="J4" s="508"/>
    </row>
    <row r="5" spans="1:10" ht="18" customHeight="1">
      <c r="A5" s="504"/>
      <c r="B5" s="13" t="s">
        <v>16</v>
      </c>
      <c r="C5" s="14" t="s">
        <v>17</v>
      </c>
      <c r="D5" s="17" t="s">
        <v>144</v>
      </c>
      <c r="E5" s="16" t="s">
        <v>16</v>
      </c>
      <c r="F5" s="14" t="s">
        <v>17</v>
      </c>
      <c r="G5" s="17" t="s">
        <v>144</v>
      </c>
      <c r="H5" s="16" t="s">
        <v>16</v>
      </c>
      <c r="I5" s="14" t="s">
        <v>17</v>
      </c>
      <c r="J5" s="17" t="s">
        <v>144</v>
      </c>
    </row>
    <row r="6" spans="1:10" ht="18" customHeight="1">
      <c r="A6" s="131" t="s">
        <v>19</v>
      </c>
      <c r="B6" s="132">
        <v>499472</v>
      </c>
      <c r="C6" s="133">
        <v>565512</v>
      </c>
      <c r="D6" s="134">
        <v>1064984</v>
      </c>
      <c r="E6" s="223">
        <f>E7+E11+E14+E19+E27+E30+E34+E36</f>
        <v>129389</v>
      </c>
      <c r="F6" s="273">
        <f>F7+F11+F14+F19+F27+F30+F34+F36</f>
        <v>194679</v>
      </c>
      <c r="G6" s="224">
        <f>G7+G11+G14+G19+G27+G30+G34+G36</f>
        <v>324068</v>
      </c>
      <c r="H6" s="144">
        <f aca="true" t="shared" si="0" ref="H6:J7">E6/B6</f>
        <v>0.2590515584457187</v>
      </c>
      <c r="I6" s="145">
        <f t="shared" si="0"/>
        <v>0.34425264185375376</v>
      </c>
      <c r="J6" s="146">
        <f t="shared" si="0"/>
        <v>0.304293773427582</v>
      </c>
    </row>
    <row r="7" spans="1:10" ht="18" customHeight="1">
      <c r="A7" s="138" t="s">
        <v>177</v>
      </c>
      <c r="B7" s="139">
        <f aca="true" t="shared" si="1" ref="B7:G7">SUM(B8:B10)</f>
        <v>54313</v>
      </c>
      <c r="C7" s="140">
        <f t="shared" si="1"/>
        <v>62363</v>
      </c>
      <c r="D7" s="143">
        <f t="shared" si="1"/>
        <v>116676</v>
      </c>
      <c r="E7" s="142">
        <f t="shared" si="1"/>
        <v>15100</v>
      </c>
      <c r="F7" s="140">
        <f t="shared" si="1"/>
        <v>23886</v>
      </c>
      <c r="G7" s="143">
        <f t="shared" si="1"/>
        <v>38986</v>
      </c>
      <c r="H7" s="144">
        <f t="shared" si="0"/>
        <v>0.2780181540331044</v>
      </c>
      <c r="I7" s="145">
        <f t="shared" si="0"/>
        <v>0.38301557012972437</v>
      </c>
      <c r="J7" s="146">
        <f t="shared" si="0"/>
        <v>0.3341389831670609</v>
      </c>
    </row>
    <row r="8" spans="1:10" ht="18" customHeight="1">
      <c r="A8" s="25" t="s">
        <v>23</v>
      </c>
      <c r="B8" s="316">
        <v>36076</v>
      </c>
      <c r="C8" s="22">
        <v>41279</v>
      </c>
      <c r="D8" s="450">
        <f>SUM(B8:C8)</f>
        <v>77355</v>
      </c>
      <c r="E8" s="128">
        <v>9962</v>
      </c>
      <c r="F8" s="275">
        <v>15459</v>
      </c>
      <c r="G8" s="221">
        <f>SUM(E8:F8)</f>
        <v>25421</v>
      </c>
      <c r="H8" s="228">
        <f aca="true" t="shared" si="2" ref="H8:J10">E8/B8</f>
        <v>0.27613926155893115</v>
      </c>
      <c r="I8" s="229">
        <f t="shared" si="2"/>
        <v>0.3745003512681993</v>
      </c>
      <c r="J8" s="230">
        <f t="shared" si="2"/>
        <v>0.32862775515480575</v>
      </c>
    </row>
    <row r="9" spans="1:10" ht="18" customHeight="1">
      <c r="A9" s="25" t="s">
        <v>26</v>
      </c>
      <c r="B9" s="316">
        <v>15481</v>
      </c>
      <c r="C9" s="26">
        <v>17950</v>
      </c>
      <c r="D9" s="450">
        <f>SUM(B9:C9)</f>
        <v>33431</v>
      </c>
      <c r="E9" s="320">
        <v>4252</v>
      </c>
      <c r="F9" s="302">
        <v>7046</v>
      </c>
      <c r="G9" s="221">
        <f>SUM(E9:F9)</f>
        <v>11298</v>
      </c>
      <c r="H9" s="228">
        <f t="shared" si="2"/>
        <v>0.274659259737743</v>
      </c>
      <c r="I9" s="229">
        <f t="shared" si="2"/>
        <v>0.39253481894150416</v>
      </c>
      <c r="J9" s="230">
        <f t="shared" si="2"/>
        <v>0.3379498070652987</v>
      </c>
    </row>
    <row r="10" spans="1:10" ht="18" customHeight="1">
      <c r="A10" s="25" t="s">
        <v>28</v>
      </c>
      <c r="B10" s="452">
        <v>2756</v>
      </c>
      <c r="C10" s="453">
        <v>3134</v>
      </c>
      <c r="D10" s="28">
        <f>SUM(B10:C10)</f>
        <v>5890</v>
      </c>
      <c r="E10" s="333">
        <v>886</v>
      </c>
      <c r="F10" s="334">
        <v>1381</v>
      </c>
      <c r="G10" s="221">
        <f>SUM(E10:F10)</f>
        <v>2267</v>
      </c>
      <c r="H10" s="231">
        <f t="shared" si="2"/>
        <v>0.3214804063860668</v>
      </c>
      <c r="I10" s="232">
        <f t="shared" si="2"/>
        <v>0.4406509253350351</v>
      </c>
      <c r="J10" s="233">
        <f t="shared" si="2"/>
        <v>0.38488964346349747</v>
      </c>
    </row>
    <row r="11" spans="1:10" ht="18" customHeight="1">
      <c r="A11" s="138" t="s">
        <v>178</v>
      </c>
      <c r="B11" s="139">
        <f aca="true" t="shared" si="3" ref="B11:G11">SUM(B12:B13)</f>
        <v>17508</v>
      </c>
      <c r="C11" s="140">
        <f t="shared" si="3"/>
        <v>20208</v>
      </c>
      <c r="D11" s="143">
        <f t="shared" si="3"/>
        <v>37716</v>
      </c>
      <c r="E11" s="142">
        <f t="shared" si="3"/>
        <v>5638</v>
      </c>
      <c r="F11" s="140">
        <f t="shared" si="3"/>
        <v>8800</v>
      </c>
      <c r="G11" s="143">
        <f t="shared" si="3"/>
        <v>14438</v>
      </c>
      <c r="H11" s="144">
        <f aca="true" t="shared" si="4" ref="H11:J12">E11/B11</f>
        <v>0.32202421750057114</v>
      </c>
      <c r="I11" s="145">
        <f t="shared" si="4"/>
        <v>0.43547110055423593</v>
      </c>
      <c r="J11" s="146">
        <f t="shared" si="4"/>
        <v>0.382808357195885</v>
      </c>
    </row>
    <row r="12" spans="1:10" ht="18" customHeight="1">
      <c r="A12" s="25" t="s">
        <v>60</v>
      </c>
      <c r="B12" s="318">
        <v>16289</v>
      </c>
      <c r="C12" s="22">
        <v>18841</v>
      </c>
      <c r="D12" s="24">
        <f>SUM(B12:C12)</f>
        <v>35130</v>
      </c>
      <c r="E12" s="126">
        <v>5163</v>
      </c>
      <c r="F12" s="127">
        <v>8050</v>
      </c>
      <c r="G12" s="330">
        <f>SUM(E12:F12)</f>
        <v>13213</v>
      </c>
      <c r="H12" s="278">
        <f t="shared" si="4"/>
        <v>0.31696236724169685</v>
      </c>
      <c r="I12" s="226">
        <f t="shared" si="4"/>
        <v>0.4272596995913168</v>
      </c>
      <c r="J12" s="227">
        <f t="shared" si="4"/>
        <v>0.3761172786791916</v>
      </c>
    </row>
    <row r="13" spans="1:10" ht="18" customHeight="1">
      <c r="A13" s="25" t="s">
        <v>30</v>
      </c>
      <c r="B13" s="452">
        <v>1219</v>
      </c>
      <c r="C13" s="453">
        <v>1367</v>
      </c>
      <c r="D13" s="32">
        <f>SUM(B13:C13)</f>
        <v>2586</v>
      </c>
      <c r="E13" s="333">
        <v>475</v>
      </c>
      <c r="F13" s="334">
        <v>750</v>
      </c>
      <c r="G13" s="222">
        <f>SUM(E13:F13)</f>
        <v>1225</v>
      </c>
      <c r="H13" s="231">
        <f aca="true" t="shared" si="5" ref="H13:J14">E13/B13</f>
        <v>0.3896636587366694</v>
      </c>
      <c r="I13" s="232">
        <f t="shared" si="5"/>
        <v>0.548646671543526</v>
      </c>
      <c r="J13" s="233">
        <f t="shared" si="5"/>
        <v>0.4737045630317092</v>
      </c>
    </row>
    <row r="14" spans="1:10" ht="18" customHeight="1">
      <c r="A14" s="138" t="s">
        <v>179</v>
      </c>
      <c r="B14" s="139">
        <f aca="true" t="shared" si="6" ref="B14:G14">SUM(B15:B18)</f>
        <v>40409</v>
      </c>
      <c r="C14" s="140">
        <f t="shared" si="6"/>
        <v>47218</v>
      </c>
      <c r="D14" s="143">
        <f t="shared" si="6"/>
        <v>87627</v>
      </c>
      <c r="E14" s="142">
        <f t="shared" si="6"/>
        <v>11827</v>
      </c>
      <c r="F14" s="140">
        <f t="shared" si="6"/>
        <v>18446</v>
      </c>
      <c r="G14" s="143">
        <f t="shared" si="6"/>
        <v>30273</v>
      </c>
      <c r="H14" s="144">
        <f t="shared" si="5"/>
        <v>0.2926823232448217</v>
      </c>
      <c r="I14" s="145">
        <f t="shared" si="5"/>
        <v>0.390656105722394</v>
      </c>
      <c r="J14" s="146">
        <f t="shared" si="5"/>
        <v>0.34547570954157963</v>
      </c>
    </row>
    <row r="15" spans="1:10" ht="18" customHeight="1">
      <c r="A15" s="25" t="s">
        <v>22</v>
      </c>
      <c r="B15" s="318">
        <v>26626</v>
      </c>
      <c r="C15" s="22">
        <v>31132</v>
      </c>
      <c r="D15" s="24">
        <f>SUM(B15:C15)</f>
        <v>57758</v>
      </c>
      <c r="E15" s="126">
        <v>7533</v>
      </c>
      <c r="F15" s="127">
        <v>11745</v>
      </c>
      <c r="G15" s="332">
        <f>SUM(E15:F15)</f>
        <v>19278</v>
      </c>
      <c r="H15" s="225">
        <f aca="true" t="shared" si="7" ref="H15:J18">E15/B15</f>
        <v>0.28291895140088635</v>
      </c>
      <c r="I15" s="226">
        <f t="shared" si="7"/>
        <v>0.37726455094436595</v>
      </c>
      <c r="J15" s="227">
        <f t="shared" si="7"/>
        <v>0.3337719450119464</v>
      </c>
    </row>
    <row r="16" spans="1:10" ht="18" customHeight="1">
      <c r="A16" s="37" t="s">
        <v>32</v>
      </c>
      <c r="B16" s="312">
        <v>1770</v>
      </c>
      <c r="C16" s="317">
        <v>1963</v>
      </c>
      <c r="D16" s="28">
        <f>SUM(B16:C16)</f>
        <v>3733</v>
      </c>
      <c r="E16" s="319">
        <v>617</v>
      </c>
      <c r="F16" s="322">
        <v>923</v>
      </c>
      <c r="G16" s="221">
        <f>SUM(E16:F16)</f>
        <v>1540</v>
      </c>
      <c r="H16" s="228">
        <f t="shared" si="7"/>
        <v>0.34858757062146895</v>
      </c>
      <c r="I16" s="229">
        <f t="shared" si="7"/>
        <v>0.47019867549668876</v>
      </c>
      <c r="J16" s="230">
        <f t="shared" si="7"/>
        <v>0.41253683364586125</v>
      </c>
    </row>
    <row r="17" spans="1:10" ht="18" customHeight="1">
      <c r="A17" s="25" t="s">
        <v>46</v>
      </c>
      <c r="B17" s="26">
        <v>8388</v>
      </c>
      <c r="C17" s="27">
        <v>9859</v>
      </c>
      <c r="D17" s="147">
        <f>SUM(B17:C17)</f>
        <v>18247</v>
      </c>
      <c r="E17" s="128">
        <v>2535</v>
      </c>
      <c r="F17" s="275">
        <v>4032</v>
      </c>
      <c r="G17" s="331">
        <f>SUM(E17:F17)</f>
        <v>6567</v>
      </c>
      <c r="H17" s="228">
        <f t="shared" si="7"/>
        <v>0.30221745350500717</v>
      </c>
      <c r="I17" s="229">
        <f t="shared" si="7"/>
        <v>0.4089664266152754</v>
      </c>
      <c r="J17" s="230">
        <f t="shared" si="7"/>
        <v>0.3598947772236532</v>
      </c>
    </row>
    <row r="18" spans="1:10" ht="18" customHeight="1">
      <c r="A18" s="25" t="s">
        <v>47</v>
      </c>
      <c r="B18" s="30">
        <v>3625</v>
      </c>
      <c r="C18" s="31">
        <v>4264</v>
      </c>
      <c r="D18" s="147">
        <f>SUM(B18:C18)</f>
        <v>7889</v>
      </c>
      <c r="E18" s="130">
        <v>1142</v>
      </c>
      <c r="F18" s="272">
        <v>1746</v>
      </c>
      <c r="G18" s="331">
        <f>SUM(E18:F18)</f>
        <v>2888</v>
      </c>
      <c r="H18" s="231">
        <f t="shared" si="7"/>
        <v>0.31503448275862067</v>
      </c>
      <c r="I18" s="232">
        <f t="shared" si="7"/>
        <v>0.4094746716697936</v>
      </c>
      <c r="J18" s="233">
        <f t="shared" si="7"/>
        <v>0.3660793509950564</v>
      </c>
    </row>
    <row r="19" spans="1:10" ht="18" customHeight="1">
      <c r="A19" s="138" t="s">
        <v>180</v>
      </c>
      <c r="B19" s="139">
        <f aca="true" t="shared" si="8" ref="B19:G19">SUM(B20:B26)</f>
        <v>193638</v>
      </c>
      <c r="C19" s="140">
        <f t="shared" si="8"/>
        <v>218336</v>
      </c>
      <c r="D19" s="143">
        <f t="shared" si="8"/>
        <v>411974</v>
      </c>
      <c r="E19" s="142">
        <f t="shared" si="8"/>
        <v>44510</v>
      </c>
      <c r="F19" s="140">
        <f t="shared" si="8"/>
        <v>64757</v>
      </c>
      <c r="G19" s="143">
        <f t="shared" si="8"/>
        <v>109267</v>
      </c>
      <c r="H19" s="144">
        <f>E19/B19</f>
        <v>0.2298619072702672</v>
      </c>
      <c r="I19" s="145">
        <f>F19/C19</f>
        <v>0.29659332405100397</v>
      </c>
      <c r="J19" s="146">
        <f>G19/D19</f>
        <v>0.2652279027317258</v>
      </c>
    </row>
    <row r="20" spans="1:10" ht="18" customHeight="1">
      <c r="A20" s="25" t="s">
        <v>42</v>
      </c>
      <c r="B20" s="318">
        <v>151320</v>
      </c>
      <c r="C20" s="22">
        <v>170442</v>
      </c>
      <c r="D20" s="24">
        <f>SUM(B20:C20)</f>
        <v>321762</v>
      </c>
      <c r="E20" s="311">
        <v>32587</v>
      </c>
      <c r="F20" s="325">
        <v>47377</v>
      </c>
      <c r="G20" s="277">
        <f>SUM(E20:F20)</f>
        <v>79964</v>
      </c>
      <c r="H20" s="225">
        <f aca="true" t="shared" si="9" ref="H20:J26">E20/B20</f>
        <v>0.21535157282579964</v>
      </c>
      <c r="I20" s="226">
        <f t="shared" si="9"/>
        <v>0.2779655249293015</v>
      </c>
      <c r="J20" s="227">
        <f t="shared" si="9"/>
        <v>0.2485190917510458</v>
      </c>
    </row>
    <row r="21" spans="1:10" ht="18" customHeight="1">
      <c r="A21" s="25" t="s">
        <v>24</v>
      </c>
      <c r="B21" s="316">
        <v>14696</v>
      </c>
      <c r="C21" s="26">
        <v>16544</v>
      </c>
      <c r="D21" s="28">
        <f aca="true" t="shared" si="10" ref="D21:D26">SUM(B21:C21)</f>
        <v>31240</v>
      </c>
      <c r="E21" s="128">
        <v>4539</v>
      </c>
      <c r="F21" s="321">
        <v>6762</v>
      </c>
      <c r="G21" s="221">
        <f aca="true" t="shared" si="11" ref="G21:G26">SUM(E21:F21)</f>
        <v>11301</v>
      </c>
      <c r="H21" s="228">
        <f t="shared" si="9"/>
        <v>0.30885955362003265</v>
      </c>
      <c r="I21" s="229">
        <f t="shared" si="9"/>
        <v>0.40872823984526113</v>
      </c>
      <c r="J21" s="230">
        <f t="shared" si="9"/>
        <v>0.36174775928297054</v>
      </c>
    </row>
    <row r="22" spans="1:10" ht="18" customHeight="1">
      <c r="A22" s="25" t="s">
        <v>70</v>
      </c>
      <c r="B22" s="316">
        <v>15983</v>
      </c>
      <c r="C22" s="26">
        <v>17957</v>
      </c>
      <c r="D22" s="28">
        <f t="shared" si="10"/>
        <v>33940</v>
      </c>
      <c r="E22" s="128">
        <v>3738</v>
      </c>
      <c r="F22" s="129">
        <v>5443</v>
      </c>
      <c r="G22" s="332">
        <f t="shared" si="11"/>
        <v>9181</v>
      </c>
      <c r="H22" s="228">
        <f t="shared" si="9"/>
        <v>0.23387349058374524</v>
      </c>
      <c r="I22" s="229">
        <f t="shared" si="9"/>
        <v>0.3031129921479089</v>
      </c>
      <c r="J22" s="230">
        <f t="shared" si="9"/>
        <v>0.2705067766647024</v>
      </c>
    </row>
    <row r="23" spans="1:10" ht="18" customHeight="1">
      <c r="A23" s="25" t="s">
        <v>34</v>
      </c>
      <c r="B23" s="312">
        <v>4679</v>
      </c>
      <c r="C23" s="317">
        <v>5487</v>
      </c>
      <c r="D23" s="28">
        <f t="shared" si="10"/>
        <v>10166</v>
      </c>
      <c r="E23" s="319">
        <v>1738</v>
      </c>
      <c r="F23" s="322">
        <v>2394</v>
      </c>
      <c r="G23" s="221">
        <f t="shared" si="11"/>
        <v>4132</v>
      </c>
      <c r="H23" s="228">
        <f t="shared" si="9"/>
        <v>0.3714468903611883</v>
      </c>
      <c r="I23" s="229">
        <f t="shared" si="9"/>
        <v>0.4363039912520503</v>
      </c>
      <c r="J23" s="230">
        <f t="shared" si="9"/>
        <v>0.40645288215620695</v>
      </c>
    </row>
    <row r="24" spans="1:10" ht="18" customHeight="1">
      <c r="A24" s="25" t="s">
        <v>35</v>
      </c>
      <c r="B24" s="26">
        <v>2915</v>
      </c>
      <c r="C24" s="27">
        <v>3466</v>
      </c>
      <c r="D24" s="28">
        <f t="shared" si="10"/>
        <v>6381</v>
      </c>
      <c r="E24" s="128">
        <v>831</v>
      </c>
      <c r="F24" s="275">
        <v>1259</v>
      </c>
      <c r="G24" s="221">
        <f t="shared" si="11"/>
        <v>2090</v>
      </c>
      <c r="H24" s="228">
        <f t="shared" si="9"/>
        <v>0.28507718696397943</v>
      </c>
      <c r="I24" s="229">
        <f t="shared" si="9"/>
        <v>0.36324293133294866</v>
      </c>
      <c r="J24" s="230">
        <f t="shared" si="9"/>
        <v>0.3275348691427676</v>
      </c>
    </row>
    <row r="25" spans="1:10" ht="18" customHeight="1">
      <c r="A25" s="25" t="s">
        <v>36</v>
      </c>
      <c r="B25" s="26">
        <v>2497</v>
      </c>
      <c r="C25" s="27">
        <v>2840</v>
      </c>
      <c r="D25" s="28">
        <f t="shared" si="10"/>
        <v>5337</v>
      </c>
      <c r="E25" s="128">
        <v>682</v>
      </c>
      <c r="F25" s="275">
        <v>1035</v>
      </c>
      <c r="G25" s="332">
        <f t="shared" si="11"/>
        <v>1717</v>
      </c>
      <c r="H25" s="228">
        <f t="shared" si="9"/>
        <v>0.27312775330396477</v>
      </c>
      <c r="I25" s="229">
        <f t="shared" si="9"/>
        <v>0.3644366197183099</v>
      </c>
      <c r="J25" s="230">
        <f t="shared" si="9"/>
        <v>0.3217163200299794</v>
      </c>
    </row>
    <row r="26" spans="1:10" ht="18" customHeight="1">
      <c r="A26" s="25" t="s">
        <v>37</v>
      </c>
      <c r="B26" s="30">
        <v>1548</v>
      </c>
      <c r="C26" s="31">
        <v>1600</v>
      </c>
      <c r="D26" s="147">
        <f t="shared" si="10"/>
        <v>3148</v>
      </c>
      <c r="E26" s="130">
        <v>395</v>
      </c>
      <c r="F26" s="272">
        <v>487</v>
      </c>
      <c r="G26" s="222">
        <f t="shared" si="11"/>
        <v>882</v>
      </c>
      <c r="H26" s="231">
        <f t="shared" si="9"/>
        <v>0.25516795865633074</v>
      </c>
      <c r="I26" s="232">
        <f t="shared" si="9"/>
        <v>0.304375</v>
      </c>
      <c r="J26" s="233">
        <f t="shared" si="9"/>
        <v>0.28017789072426935</v>
      </c>
    </row>
    <row r="27" spans="1:10" ht="24">
      <c r="A27" s="269" t="s">
        <v>181</v>
      </c>
      <c r="B27" s="139">
        <f aca="true" t="shared" si="12" ref="B27:G27">SUM(B28:B29)</f>
        <v>52725</v>
      </c>
      <c r="C27" s="140">
        <f t="shared" si="12"/>
        <v>57597</v>
      </c>
      <c r="D27" s="143">
        <f t="shared" si="12"/>
        <v>110322</v>
      </c>
      <c r="E27" s="142">
        <f t="shared" si="12"/>
        <v>13036</v>
      </c>
      <c r="F27" s="140">
        <f t="shared" si="12"/>
        <v>19776</v>
      </c>
      <c r="G27" s="143">
        <f t="shared" si="12"/>
        <v>32812</v>
      </c>
      <c r="H27" s="144">
        <f>E27/B27</f>
        <v>0.2472451398767188</v>
      </c>
      <c r="I27" s="145">
        <f>F27/C27</f>
        <v>0.3433512162091776</v>
      </c>
      <c r="J27" s="146">
        <f>G27/D27</f>
        <v>0.2974202788201809</v>
      </c>
    </row>
    <row r="28" spans="1:10" ht="18" customHeight="1">
      <c r="A28" s="25" t="s">
        <v>43</v>
      </c>
      <c r="B28" s="316">
        <v>39923</v>
      </c>
      <c r="C28" s="26">
        <v>43469</v>
      </c>
      <c r="D28" s="28">
        <f>SUM(B28:C28)</f>
        <v>83392</v>
      </c>
      <c r="E28" s="128">
        <v>9576</v>
      </c>
      <c r="F28" s="322">
        <v>14852</v>
      </c>
      <c r="G28" s="221">
        <f>SUM(E28:F28)</f>
        <v>24428</v>
      </c>
      <c r="H28" s="228">
        <f aca="true" t="shared" si="13" ref="H28:J29">E28/B28</f>
        <v>0.23986173383763745</v>
      </c>
      <c r="I28" s="229">
        <f t="shared" si="13"/>
        <v>0.3416687754491707</v>
      </c>
      <c r="J28" s="230">
        <f t="shared" si="13"/>
        <v>0.2929297774366846</v>
      </c>
    </row>
    <row r="29" spans="1:10" ht="18" customHeight="1">
      <c r="A29" s="25" t="s">
        <v>44</v>
      </c>
      <c r="B29" s="451">
        <v>12802</v>
      </c>
      <c r="C29" s="312">
        <v>14128</v>
      </c>
      <c r="D29" s="28">
        <f>SUM(B29:C29)</f>
        <v>26930</v>
      </c>
      <c r="E29" s="128">
        <v>3460</v>
      </c>
      <c r="F29" s="275">
        <v>4924</v>
      </c>
      <c r="G29" s="221">
        <f>SUM(E29:F29)</f>
        <v>8384</v>
      </c>
      <c r="H29" s="228">
        <f t="shared" si="13"/>
        <v>0.2702702702702703</v>
      </c>
      <c r="I29" s="229">
        <f t="shared" si="13"/>
        <v>0.3485277463193658</v>
      </c>
      <c r="J29" s="230">
        <f t="shared" si="13"/>
        <v>0.3113256591162273</v>
      </c>
    </row>
    <row r="30" spans="1:10" ht="18" customHeight="1">
      <c r="A30" s="138" t="s">
        <v>182</v>
      </c>
      <c r="B30" s="139">
        <f aca="true" t="shared" si="14" ref="B30:G30">SUM(B31:B33)</f>
        <v>63329</v>
      </c>
      <c r="C30" s="140">
        <f t="shared" si="14"/>
        <v>72862</v>
      </c>
      <c r="D30" s="143">
        <f t="shared" si="14"/>
        <v>136191</v>
      </c>
      <c r="E30" s="142">
        <f t="shared" si="14"/>
        <v>17712</v>
      </c>
      <c r="F30" s="140">
        <f t="shared" si="14"/>
        <v>27069</v>
      </c>
      <c r="G30" s="143">
        <f t="shared" si="14"/>
        <v>44781</v>
      </c>
      <c r="H30" s="144">
        <f>E30/B30</f>
        <v>0.27968229405169825</v>
      </c>
      <c r="I30" s="145">
        <f>F30/C30</f>
        <v>0.3715105267491971</v>
      </c>
      <c r="J30" s="146">
        <f>G30/D30</f>
        <v>0.3288102738066392</v>
      </c>
    </row>
    <row r="31" spans="1:10" ht="18" customHeight="1">
      <c r="A31" s="25" t="s">
        <v>71</v>
      </c>
      <c r="B31" s="316">
        <v>40170</v>
      </c>
      <c r="C31" s="26">
        <v>46192</v>
      </c>
      <c r="D31" s="28">
        <f>SUM(B31:C31)</f>
        <v>86362</v>
      </c>
      <c r="E31" s="128">
        <v>11041</v>
      </c>
      <c r="F31" s="275">
        <v>16946</v>
      </c>
      <c r="G31" s="221">
        <f>SUM(E31:F31)</f>
        <v>27987</v>
      </c>
      <c r="H31" s="228">
        <f aca="true" t="shared" si="15" ref="H31:J33">E31/B31</f>
        <v>0.27485685835200396</v>
      </c>
      <c r="I31" s="229">
        <f t="shared" si="15"/>
        <v>0.3668600623484586</v>
      </c>
      <c r="J31" s="230">
        <f t="shared" si="15"/>
        <v>0.3240661402005512</v>
      </c>
    </row>
    <row r="32" spans="1:10" ht="18" customHeight="1">
      <c r="A32" s="25" t="s">
        <v>72</v>
      </c>
      <c r="B32" s="316">
        <v>13324</v>
      </c>
      <c r="C32" s="26">
        <v>15432</v>
      </c>
      <c r="D32" s="28">
        <f>SUM(B32:C32)</f>
        <v>28756</v>
      </c>
      <c r="E32" s="128">
        <v>4001</v>
      </c>
      <c r="F32" s="129">
        <v>6024</v>
      </c>
      <c r="G32" s="221">
        <f>SUM(E32:F32)</f>
        <v>10025</v>
      </c>
      <c r="H32" s="228">
        <f t="shared" si="15"/>
        <v>0.3002851996397478</v>
      </c>
      <c r="I32" s="229">
        <f t="shared" si="15"/>
        <v>0.39035769828926903</v>
      </c>
      <c r="J32" s="230">
        <f t="shared" si="15"/>
        <v>0.3486228960912505</v>
      </c>
    </row>
    <row r="33" spans="1:10" ht="18" customHeight="1">
      <c r="A33" s="25" t="s">
        <v>41</v>
      </c>
      <c r="B33" s="314">
        <v>9835</v>
      </c>
      <c r="C33" s="315">
        <v>11238</v>
      </c>
      <c r="D33" s="28">
        <f>SUM(B33:C33)</f>
        <v>21073</v>
      </c>
      <c r="E33" s="333">
        <v>2670</v>
      </c>
      <c r="F33" s="334">
        <v>4099</v>
      </c>
      <c r="G33" s="221">
        <f>SUM(E33:F33)</f>
        <v>6769</v>
      </c>
      <c r="H33" s="231">
        <f t="shared" si="15"/>
        <v>0.27147941026944583</v>
      </c>
      <c r="I33" s="232">
        <f t="shared" si="15"/>
        <v>0.36474461647980067</v>
      </c>
      <c r="J33" s="233">
        <f t="shared" si="15"/>
        <v>0.321216722820671</v>
      </c>
    </row>
    <row r="34" spans="1:10" ht="18" customHeight="1">
      <c r="A34" s="138" t="s">
        <v>183</v>
      </c>
      <c r="B34" s="139">
        <f aca="true" t="shared" si="16" ref="B34:G34">SUM(B35)</f>
        <v>45204</v>
      </c>
      <c r="C34" s="140">
        <f t="shared" si="16"/>
        <v>50926</v>
      </c>
      <c r="D34" s="143">
        <f t="shared" si="16"/>
        <v>96130</v>
      </c>
      <c r="E34" s="142">
        <f t="shared" si="16"/>
        <v>12432</v>
      </c>
      <c r="F34" s="140">
        <f t="shared" si="16"/>
        <v>18480</v>
      </c>
      <c r="G34" s="143">
        <f t="shared" si="16"/>
        <v>30912</v>
      </c>
      <c r="H34" s="144">
        <f>E34/B34</f>
        <v>0.2750199097425007</v>
      </c>
      <c r="I34" s="145">
        <f>F34/C34</f>
        <v>0.3628794721753132</v>
      </c>
      <c r="J34" s="146">
        <f>G34/D34</f>
        <v>0.32156454800790596</v>
      </c>
    </row>
    <row r="35" spans="1:10" ht="18" customHeight="1">
      <c r="A35" s="25" t="s">
        <v>45</v>
      </c>
      <c r="B35" s="316">
        <v>45204</v>
      </c>
      <c r="C35" s="26">
        <v>50926</v>
      </c>
      <c r="D35" s="28">
        <f>SUM(B35:C35)</f>
        <v>96130</v>
      </c>
      <c r="E35" s="128">
        <v>12432</v>
      </c>
      <c r="F35" s="275">
        <v>18480</v>
      </c>
      <c r="G35" s="221">
        <f>SUM(E35:F35)</f>
        <v>30912</v>
      </c>
      <c r="H35" s="228">
        <f aca="true" t="shared" si="17" ref="H35:J37">E35/B35</f>
        <v>0.2750199097425007</v>
      </c>
      <c r="I35" s="229">
        <f t="shared" si="17"/>
        <v>0.3628794721753132</v>
      </c>
      <c r="J35" s="230">
        <f t="shared" si="17"/>
        <v>0.32156454800790596</v>
      </c>
    </row>
    <row r="36" spans="1:10" ht="18" customHeight="1">
      <c r="A36" s="138" t="s">
        <v>184</v>
      </c>
      <c r="B36" s="139">
        <f aca="true" t="shared" si="18" ref="B36:G36">SUM(B37:B39)</f>
        <v>32341</v>
      </c>
      <c r="C36" s="140">
        <f t="shared" si="18"/>
        <v>36051</v>
      </c>
      <c r="D36" s="143">
        <f t="shared" si="18"/>
        <v>68392</v>
      </c>
      <c r="E36" s="142">
        <f t="shared" si="18"/>
        <v>9134</v>
      </c>
      <c r="F36" s="140">
        <f t="shared" si="18"/>
        <v>13465</v>
      </c>
      <c r="G36" s="143">
        <f t="shared" si="18"/>
        <v>22599</v>
      </c>
      <c r="H36" s="144">
        <f>E36/B36</f>
        <v>0.2824278779258526</v>
      </c>
      <c r="I36" s="145">
        <f>F36/C36</f>
        <v>0.37349865468364263</v>
      </c>
      <c r="J36" s="146">
        <f>G36/D36</f>
        <v>0.330433384021523</v>
      </c>
    </row>
    <row r="37" spans="1:10" ht="18" customHeight="1">
      <c r="A37" s="21" t="s">
        <v>25</v>
      </c>
      <c r="B37" s="318">
        <v>23309</v>
      </c>
      <c r="C37" s="22">
        <v>26100</v>
      </c>
      <c r="D37" s="313">
        <f>SUM(B37:C37)</f>
        <v>49409</v>
      </c>
      <c r="E37" s="454">
        <v>6613</v>
      </c>
      <c r="F37" s="305">
        <v>9738</v>
      </c>
      <c r="G37" s="277">
        <f>SUM(E37:F37)</f>
        <v>16351</v>
      </c>
      <c r="H37" s="225">
        <f>E37/B37</f>
        <v>0.28371015487579904</v>
      </c>
      <c r="I37" s="226">
        <f t="shared" si="17"/>
        <v>0.37310344827586206</v>
      </c>
      <c r="J37" s="227">
        <f t="shared" si="17"/>
        <v>0.3309316116496994</v>
      </c>
    </row>
    <row r="38" spans="1:10" ht="18" customHeight="1">
      <c r="A38" s="25" t="s">
        <v>40</v>
      </c>
      <c r="B38" s="312">
        <v>7689</v>
      </c>
      <c r="C38" s="317">
        <v>8516</v>
      </c>
      <c r="D38" s="28">
        <f>SUM(B38:C38)</f>
        <v>16205</v>
      </c>
      <c r="E38" s="319">
        <v>2154</v>
      </c>
      <c r="F38" s="322">
        <v>3173</v>
      </c>
      <c r="G38" s="221">
        <f>SUM(E38:F38)</f>
        <v>5327</v>
      </c>
      <c r="H38" s="228">
        <f>E38/B38</f>
        <v>0.28014046039797114</v>
      </c>
      <c r="I38" s="229">
        <f>F38/C38</f>
        <v>0.372592766557069</v>
      </c>
      <c r="J38" s="230">
        <f>G38/D38</f>
        <v>0.3287257019438445</v>
      </c>
    </row>
    <row r="39" spans="1:10" ht="18" customHeight="1">
      <c r="A39" s="29" t="s">
        <v>73</v>
      </c>
      <c r="B39" s="30">
        <v>1343</v>
      </c>
      <c r="C39" s="31">
        <v>1435</v>
      </c>
      <c r="D39" s="32">
        <f>SUM(B39:C39)</f>
        <v>2778</v>
      </c>
      <c r="E39" s="130">
        <v>367</v>
      </c>
      <c r="F39" s="272">
        <v>554</v>
      </c>
      <c r="G39" s="222">
        <f>SUM(E39:F39)</f>
        <v>921</v>
      </c>
      <c r="H39" s="231">
        <f>E39/B39</f>
        <v>0.2732688011913626</v>
      </c>
      <c r="I39" s="232">
        <f>F39/C39</f>
        <v>0.38606271777003487</v>
      </c>
      <c r="J39" s="233">
        <f>G39/D39</f>
        <v>0.33153347732181426</v>
      </c>
    </row>
    <row r="41" spans="1:4" ht="18" customHeight="1">
      <c r="A41" s="10" t="s">
        <v>311</v>
      </c>
      <c r="B41" s="35"/>
      <c r="C41" s="35"/>
      <c r="D41" s="35"/>
    </row>
    <row r="42" spans="1:4" ht="18" customHeight="1">
      <c r="A42" s="10" t="s">
        <v>312</v>
      </c>
      <c r="B42" s="35"/>
      <c r="C42" s="35"/>
      <c r="D42" s="35"/>
    </row>
  </sheetData>
  <sheetProtection/>
  <mergeCells count="5">
    <mergeCell ref="A1:J1"/>
    <mergeCell ref="B3:D4"/>
    <mergeCell ref="A3:A5"/>
    <mergeCell ref="E3:G4"/>
    <mergeCell ref="H3:J4"/>
  </mergeCells>
  <printOptions horizontalCentered="1"/>
  <pageMargins left="0.31496062992125984" right="0.2755905511811024" top="0.8267716535433072" bottom="0.5118110236220472" header="0.3937007874015748" footer="0.5118110236220472"/>
  <pageSetup horizontalDpi="600" verticalDpi="600" orientation="portrait" pageOrder="overThenDown" paperSize="9" r:id="rId1"/>
  <headerFooter alignWithMargins="0">
    <oddHeader>&amp;L&amp;A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A35" sqref="A35"/>
    </sheetView>
  </sheetViews>
  <sheetFormatPr defaultColWidth="9.00390625" defaultRowHeight="18.75" customHeight="1"/>
  <cols>
    <col min="1" max="1" width="5.25390625" style="43" bestFit="1" customWidth="1"/>
    <col min="2" max="2" width="14.875" style="43" customWidth="1"/>
    <col min="3" max="4" width="14.875" style="44" customWidth="1"/>
    <col min="5" max="5" width="14.875" style="43" customWidth="1"/>
    <col min="6" max="16384" width="9.00390625" style="43" customWidth="1"/>
  </cols>
  <sheetData>
    <row r="1" spans="1:5" s="42" customFormat="1" ht="18.75" customHeight="1">
      <c r="A1" s="509" t="s">
        <v>249</v>
      </c>
      <c r="B1" s="509"/>
      <c r="C1" s="509"/>
      <c r="D1" s="509"/>
      <c r="E1" s="509"/>
    </row>
    <row r="2" spans="1:5" s="42" customFormat="1" ht="18.75" customHeight="1">
      <c r="A2" s="38"/>
      <c r="B2" s="38"/>
      <c r="C2" s="38"/>
      <c r="D2" s="38"/>
      <c r="E2" s="40" t="s">
        <v>248</v>
      </c>
    </row>
    <row r="3" spans="1:5" s="42" customFormat="1" ht="18.75" customHeight="1">
      <c r="A3" s="38"/>
      <c r="B3" s="38"/>
      <c r="C3" s="38"/>
      <c r="D3" s="38"/>
      <c r="E3" s="40"/>
    </row>
    <row r="4" spans="1:5" ht="18.75" customHeight="1">
      <c r="A4" s="38"/>
      <c r="B4" s="38"/>
      <c r="C4" s="39"/>
      <c r="D4" s="38"/>
      <c r="E4" s="38"/>
    </row>
    <row r="5" spans="1:5" ht="37.5" customHeight="1">
      <c r="A5" s="41" t="s">
        <v>75</v>
      </c>
      <c r="B5" s="149" t="s">
        <v>74</v>
      </c>
      <c r="C5" s="148" t="s">
        <v>76</v>
      </c>
      <c r="D5" s="45" t="s">
        <v>168</v>
      </c>
      <c r="E5" s="46" t="s">
        <v>77</v>
      </c>
    </row>
    <row r="6" spans="1:7" ht="18.75" customHeight="1">
      <c r="A6" s="179">
        <v>1</v>
      </c>
      <c r="B6" s="346" t="s">
        <v>30</v>
      </c>
      <c r="C6" s="338">
        <v>2586</v>
      </c>
      <c r="D6" s="339">
        <v>1225</v>
      </c>
      <c r="E6" s="279">
        <v>0.474</v>
      </c>
      <c r="G6" s="337"/>
    </row>
    <row r="7" spans="1:7" ht="18.75" customHeight="1">
      <c r="A7" s="180">
        <v>2</v>
      </c>
      <c r="B7" s="347" t="s">
        <v>32</v>
      </c>
      <c r="C7" s="340">
        <v>3733</v>
      </c>
      <c r="D7" s="324">
        <v>1540</v>
      </c>
      <c r="E7" s="280">
        <v>0.413</v>
      </c>
      <c r="G7" s="337"/>
    </row>
    <row r="8" spans="1:7" ht="18.75" customHeight="1">
      <c r="A8" s="180">
        <v>3</v>
      </c>
      <c r="B8" s="347" t="s">
        <v>34</v>
      </c>
      <c r="C8" s="340">
        <v>10166</v>
      </c>
      <c r="D8" s="324">
        <v>4132</v>
      </c>
      <c r="E8" s="280">
        <v>0.406</v>
      </c>
      <c r="G8" s="337"/>
    </row>
    <row r="9" spans="1:7" ht="18.75" customHeight="1">
      <c r="A9" s="180">
        <v>4</v>
      </c>
      <c r="B9" s="347" t="s">
        <v>28</v>
      </c>
      <c r="C9" s="340">
        <v>5890</v>
      </c>
      <c r="D9" s="324">
        <v>2267</v>
      </c>
      <c r="E9" s="280">
        <v>0.385</v>
      </c>
      <c r="G9" s="337"/>
    </row>
    <row r="10" spans="1:7" ht="18.75" customHeight="1">
      <c r="A10" s="181">
        <v>5</v>
      </c>
      <c r="B10" s="348" t="s">
        <v>60</v>
      </c>
      <c r="C10" s="341">
        <v>35130</v>
      </c>
      <c r="D10" s="329">
        <v>13213</v>
      </c>
      <c r="E10" s="167">
        <v>0.376</v>
      </c>
      <c r="G10" s="337"/>
    </row>
    <row r="11" spans="1:7" ht="18.75" customHeight="1">
      <c r="A11" s="179">
        <v>6</v>
      </c>
      <c r="B11" s="346" t="s">
        <v>47</v>
      </c>
      <c r="C11" s="338">
        <v>7889</v>
      </c>
      <c r="D11" s="339">
        <v>2888</v>
      </c>
      <c r="E11" s="279">
        <v>0.366</v>
      </c>
      <c r="G11" s="337"/>
    </row>
    <row r="12" spans="1:7" ht="18.75" customHeight="1">
      <c r="A12" s="180">
        <v>7</v>
      </c>
      <c r="B12" s="347" t="s">
        <v>24</v>
      </c>
      <c r="C12" s="340">
        <v>31240</v>
      </c>
      <c r="D12" s="324">
        <v>11301</v>
      </c>
      <c r="E12" s="280">
        <v>0.362</v>
      </c>
      <c r="G12" s="337"/>
    </row>
    <row r="13" spans="1:7" ht="18.75" customHeight="1">
      <c r="A13" s="180">
        <v>8</v>
      </c>
      <c r="B13" s="347" t="s">
        <v>46</v>
      </c>
      <c r="C13" s="340">
        <v>18247</v>
      </c>
      <c r="D13" s="324">
        <v>6567</v>
      </c>
      <c r="E13" s="280">
        <v>0.36</v>
      </c>
      <c r="G13" s="337"/>
    </row>
    <row r="14" spans="1:7" ht="18.75" customHeight="1">
      <c r="A14" s="180">
        <v>9</v>
      </c>
      <c r="B14" s="347" t="s">
        <v>72</v>
      </c>
      <c r="C14" s="340">
        <v>28756</v>
      </c>
      <c r="D14" s="324">
        <v>10025</v>
      </c>
      <c r="E14" s="280">
        <v>0.349</v>
      </c>
      <c r="G14" s="337"/>
    </row>
    <row r="15" spans="1:7" ht="18.75" customHeight="1">
      <c r="A15" s="182">
        <v>10</v>
      </c>
      <c r="B15" s="349" t="s">
        <v>26</v>
      </c>
      <c r="C15" s="342">
        <v>33431</v>
      </c>
      <c r="D15" s="343">
        <v>11298</v>
      </c>
      <c r="E15" s="281">
        <v>0.338</v>
      </c>
      <c r="G15" s="337"/>
    </row>
    <row r="16" spans="1:7" ht="18.75" customHeight="1">
      <c r="A16" s="183">
        <v>11</v>
      </c>
      <c r="B16" s="350" t="s">
        <v>266</v>
      </c>
      <c r="C16" s="344">
        <v>57758</v>
      </c>
      <c r="D16" s="345">
        <v>19278</v>
      </c>
      <c r="E16" s="282">
        <v>0.334</v>
      </c>
      <c r="G16" s="337"/>
    </row>
    <row r="17" spans="1:7" ht="18.75" customHeight="1">
      <c r="A17" s="180">
        <v>12</v>
      </c>
      <c r="B17" s="347" t="s">
        <v>267</v>
      </c>
      <c r="C17" s="340">
        <v>2778</v>
      </c>
      <c r="D17" s="324">
        <v>921</v>
      </c>
      <c r="E17" s="280">
        <v>0.332</v>
      </c>
      <c r="G17" s="337"/>
    </row>
    <row r="18" spans="1:7" ht="18.75" customHeight="1">
      <c r="A18" s="180">
        <v>13</v>
      </c>
      <c r="B18" s="348" t="s">
        <v>25</v>
      </c>
      <c r="C18" s="341">
        <v>49409</v>
      </c>
      <c r="D18" s="329">
        <v>16351</v>
      </c>
      <c r="E18" s="167">
        <v>0.331</v>
      </c>
      <c r="G18" s="337"/>
    </row>
    <row r="19" spans="1:7" ht="18.75" customHeight="1">
      <c r="A19" s="180">
        <v>14</v>
      </c>
      <c r="B19" s="347" t="s">
        <v>268</v>
      </c>
      <c r="C19" s="340">
        <v>16205</v>
      </c>
      <c r="D19" s="324">
        <v>5327</v>
      </c>
      <c r="E19" s="280">
        <v>0.329</v>
      </c>
      <c r="G19" s="337"/>
    </row>
    <row r="20" spans="1:7" ht="18.75" customHeight="1">
      <c r="A20" s="182">
        <v>15</v>
      </c>
      <c r="B20" s="349" t="s">
        <v>269</v>
      </c>
      <c r="C20" s="342">
        <v>77355</v>
      </c>
      <c r="D20" s="343">
        <v>25421</v>
      </c>
      <c r="E20" s="281">
        <v>0.329</v>
      </c>
      <c r="G20" s="337"/>
    </row>
    <row r="21" spans="1:7" ht="18.75" customHeight="1">
      <c r="A21" s="179">
        <v>16</v>
      </c>
      <c r="B21" s="346" t="s">
        <v>258</v>
      </c>
      <c r="C21" s="338">
        <v>6381</v>
      </c>
      <c r="D21" s="339">
        <v>2090</v>
      </c>
      <c r="E21" s="279">
        <v>0.328</v>
      </c>
      <c r="G21" s="337"/>
    </row>
    <row r="22" spans="1:7" ht="18.75" customHeight="1">
      <c r="A22" s="183">
        <v>17</v>
      </c>
      <c r="B22" s="350" t="s">
        <v>71</v>
      </c>
      <c r="C22" s="344">
        <v>86362</v>
      </c>
      <c r="D22" s="345">
        <v>27987</v>
      </c>
      <c r="E22" s="282">
        <v>0.324</v>
      </c>
      <c r="G22" s="337"/>
    </row>
    <row r="23" spans="1:7" ht="18.75" customHeight="1">
      <c r="A23" s="180">
        <v>18</v>
      </c>
      <c r="B23" s="347" t="s">
        <v>270</v>
      </c>
      <c r="C23" s="340">
        <v>5337</v>
      </c>
      <c r="D23" s="324">
        <v>1717</v>
      </c>
      <c r="E23" s="280">
        <v>0.322</v>
      </c>
      <c r="G23" s="337"/>
    </row>
    <row r="24" spans="1:7" ht="18.75" customHeight="1">
      <c r="A24" s="180">
        <v>19</v>
      </c>
      <c r="B24" s="347" t="s">
        <v>271</v>
      </c>
      <c r="C24" s="340">
        <v>96130</v>
      </c>
      <c r="D24" s="324">
        <v>30912</v>
      </c>
      <c r="E24" s="280">
        <v>0.322</v>
      </c>
      <c r="G24" s="337"/>
    </row>
    <row r="25" spans="1:7" ht="18.75" customHeight="1">
      <c r="A25" s="182">
        <v>20</v>
      </c>
      <c r="B25" s="349" t="s">
        <v>272</v>
      </c>
      <c r="C25" s="342">
        <v>21073</v>
      </c>
      <c r="D25" s="343">
        <v>6769</v>
      </c>
      <c r="E25" s="281">
        <v>0.321</v>
      </c>
      <c r="G25" s="337"/>
    </row>
    <row r="26" spans="1:7" ht="18.75" customHeight="1">
      <c r="A26" s="183">
        <v>21</v>
      </c>
      <c r="B26" s="350" t="s">
        <v>44</v>
      </c>
      <c r="C26" s="344">
        <v>26930</v>
      </c>
      <c r="D26" s="345">
        <v>8384</v>
      </c>
      <c r="E26" s="282">
        <v>0.311</v>
      </c>
      <c r="G26" s="337"/>
    </row>
    <row r="27" spans="1:7" ht="18.75" customHeight="1">
      <c r="A27" s="180">
        <v>22</v>
      </c>
      <c r="B27" s="347" t="s">
        <v>43</v>
      </c>
      <c r="C27" s="340">
        <v>83392</v>
      </c>
      <c r="D27" s="324">
        <v>24428</v>
      </c>
      <c r="E27" s="280">
        <v>0.293</v>
      </c>
      <c r="G27" s="337"/>
    </row>
    <row r="28" spans="1:7" ht="18.75" customHeight="1">
      <c r="A28" s="180">
        <v>23</v>
      </c>
      <c r="B28" s="347" t="s">
        <v>37</v>
      </c>
      <c r="C28" s="340">
        <v>3148</v>
      </c>
      <c r="D28" s="324">
        <v>882</v>
      </c>
      <c r="E28" s="280">
        <v>0.28</v>
      </c>
      <c r="G28" s="337"/>
    </row>
    <row r="29" spans="1:7" ht="18.75" customHeight="1">
      <c r="A29" s="180">
        <v>24</v>
      </c>
      <c r="B29" s="347" t="s">
        <v>70</v>
      </c>
      <c r="C29" s="340">
        <v>33940</v>
      </c>
      <c r="D29" s="324">
        <v>9181</v>
      </c>
      <c r="E29" s="280">
        <v>0.271</v>
      </c>
      <c r="G29" s="337"/>
    </row>
    <row r="30" spans="1:7" ht="18.75" customHeight="1">
      <c r="A30" s="182">
        <v>25</v>
      </c>
      <c r="B30" s="349" t="s">
        <v>196</v>
      </c>
      <c r="C30" s="342">
        <v>321762</v>
      </c>
      <c r="D30" s="343">
        <v>79964</v>
      </c>
      <c r="E30" s="281">
        <v>0.249</v>
      </c>
      <c r="G30" s="337"/>
    </row>
    <row r="31" spans="1:7" ht="18.75" customHeight="1">
      <c r="A31" s="351" t="s">
        <v>147</v>
      </c>
      <c r="B31" s="352" t="s">
        <v>148</v>
      </c>
      <c r="C31" s="353">
        <v>1064984</v>
      </c>
      <c r="D31" s="354">
        <v>324068</v>
      </c>
      <c r="E31" s="355">
        <v>0.304</v>
      </c>
      <c r="G31" s="337"/>
    </row>
    <row r="32" spans="3:7" ht="18.75" customHeight="1">
      <c r="C32" s="43"/>
      <c r="D32" s="43"/>
      <c r="G32" s="337"/>
    </row>
    <row r="33" spans="1:9" ht="18.75" customHeight="1">
      <c r="A33" s="510" t="s">
        <v>317</v>
      </c>
      <c r="B33" s="511"/>
      <c r="C33" s="511"/>
      <c r="D33" s="511"/>
      <c r="E33" s="511"/>
      <c r="F33" s="12"/>
      <c r="G33" s="12"/>
      <c r="H33" s="12"/>
      <c r="I33" s="12"/>
    </row>
    <row r="34" spans="1:9" ht="18.75" customHeight="1">
      <c r="A34" s="511"/>
      <c r="B34" s="511"/>
      <c r="C34" s="511"/>
      <c r="D34" s="511"/>
      <c r="E34" s="511"/>
      <c r="F34" s="12"/>
      <c r="G34" s="12"/>
      <c r="H34" s="12"/>
      <c r="I34" s="12"/>
    </row>
  </sheetData>
  <sheetProtection/>
  <mergeCells count="2">
    <mergeCell ref="A1:E1"/>
    <mergeCell ref="A33:E34"/>
  </mergeCells>
  <printOptions/>
  <pageMargins left="1.5748031496062993" right="0.7480314960629921" top="0.984251968503937" bottom="0.6692913385826772" header="0.5118110236220472" footer="0.5118110236220472"/>
  <pageSetup horizontalDpi="600" verticalDpi="600" orientation="portrait" paperSize="9" r:id="rId1"/>
  <headerFooter alignWithMargins="0">
    <oddHeader>&amp;L&amp;A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44"/>
  <sheetViews>
    <sheetView zoomScalePageLayoutView="0" workbookViewId="0" topLeftCell="A22">
      <selection activeCell="C34" sqref="C34"/>
    </sheetView>
  </sheetViews>
  <sheetFormatPr defaultColWidth="9.00390625" defaultRowHeight="16.5" customHeight="1"/>
  <cols>
    <col min="1" max="1" width="9.00390625" style="43" customWidth="1"/>
    <col min="2" max="2" width="12.625" style="43" customWidth="1"/>
    <col min="3" max="3" width="9.00390625" style="150" customWidth="1"/>
    <col min="4" max="4" width="3.125" style="43" customWidth="1"/>
    <col min="5" max="5" width="9.00390625" style="43" customWidth="1"/>
    <col min="6" max="6" width="12.625" style="43" customWidth="1"/>
    <col min="7" max="7" width="9.00390625" style="150" customWidth="1"/>
    <col min="8" max="8" width="3.125" style="43" customWidth="1"/>
    <col min="9" max="9" width="9.00390625" style="43" customWidth="1"/>
    <col min="10" max="10" width="12.625" style="43" customWidth="1"/>
    <col min="11" max="11" width="9.00390625" style="43" customWidth="1"/>
    <col min="12" max="12" width="3.125" style="43" customWidth="1"/>
    <col min="13" max="13" width="9.00390625" style="43" customWidth="1"/>
    <col min="14" max="14" width="12.625" style="43" customWidth="1"/>
    <col min="15" max="15" width="9.00390625" style="43" customWidth="1"/>
    <col min="16" max="16" width="3.125" style="43" customWidth="1"/>
    <col min="17" max="17" width="9.00390625" style="43" customWidth="1"/>
    <col min="18" max="18" width="12.625" style="43" customWidth="1"/>
    <col min="19" max="19" width="9.00390625" style="150" customWidth="1"/>
    <col min="20" max="16384" width="9.00390625" style="43" customWidth="1"/>
  </cols>
  <sheetData>
    <row r="1" spans="1:19" ht="17.25">
      <c r="A1" s="514" t="s">
        <v>81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</row>
    <row r="3" spans="1:19" s="150" customFormat="1" ht="16.5" customHeight="1">
      <c r="A3" s="513" t="s">
        <v>250</v>
      </c>
      <c r="B3" s="513"/>
      <c r="C3" s="513"/>
      <c r="E3" s="513" t="s">
        <v>199</v>
      </c>
      <c r="F3" s="513"/>
      <c r="G3" s="513"/>
      <c r="I3" s="513" t="s">
        <v>186</v>
      </c>
      <c r="J3" s="513"/>
      <c r="K3" s="513"/>
      <c r="M3" s="513" t="s">
        <v>165</v>
      </c>
      <c r="N3" s="513"/>
      <c r="O3" s="513"/>
      <c r="Q3" s="513" t="s">
        <v>142</v>
      </c>
      <c r="R3" s="513"/>
      <c r="S3" s="513"/>
    </row>
    <row r="4" spans="1:20" s="150" customFormat="1" ht="16.5" customHeight="1">
      <c r="A4" s="151"/>
      <c r="B4" s="512" t="s">
        <v>251</v>
      </c>
      <c r="C4" s="512"/>
      <c r="D4" s="151"/>
      <c r="E4" s="151"/>
      <c r="F4" s="512" t="s">
        <v>200</v>
      </c>
      <c r="G4" s="512"/>
      <c r="H4" s="151"/>
      <c r="I4" s="151"/>
      <c r="J4" s="512" t="s">
        <v>187</v>
      </c>
      <c r="K4" s="512"/>
      <c r="L4" s="151"/>
      <c r="M4" s="151"/>
      <c r="N4" s="512" t="s">
        <v>166</v>
      </c>
      <c r="O4" s="512"/>
      <c r="P4" s="151"/>
      <c r="Q4" s="151"/>
      <c r="R4" s="512" t="s">
        <v>143</v>
      </c>
      <c r="S4" s="512"/>
      <c r="T4" s="151"/>
    </row>
    <row r="5" spans="1:19" s="150" customFormat="1" ht="16.5" customHeight="1">
      <c r="A5" s="151"/>
      <c r="B5" s="151"/>
      <c r="C5" s="151"/>
      <c r="E5" s="151"/>
      <c r="F5" s="151"/>
      <c r="G5" s="151"/>
      <c r="I5" s="151"/>
      <c r="J5" s="151"/>
      <c r="K5" s="151"/>
      <c r="M5" s="151"/>
      <c r="N5" s="151"/>
      <c r="O5" s="151"/>
      <c r="Q5" s="151"/>
      <c r="R5" s="151"/>
      <c r="S5" s="151"/>
    </row>
    <row r="6" spans="2:19" s="150" customFormat="1" ht="16.5" customHeight="1">
      <c r="B6" s="152"/>
      <c r="C6" s="152"/>
      <c r="F6" s="152"/>
      <c r="G6" s="152"/>
      <c r="J6" s="152"/>
      <c r="K6" s="152"/>
      <c r="N6" s="152"/>
      <c r="O6" s="152"/>
      <c r="R6" s="152"/>
      <c r="S6" s="152"/>
    </row>
    <row r="7" spans="1:20" s="156" customFormat="1" ht="16.5" customHeight="1">
      <c r="A7" s="153" t="s">
        <v>79</v>
      </c>
      <c r="B7" s="153" t="s">
        <v>74</v>
      </c>
      <c r="C7" s="154" t="s">
        <v>80</v>
      </c>
      <c r="E7" s="153" t="s">
        <v>79</v>
      </c>
      <c r="F7" s="153" t="s">
        <v>74</v>
      </c>
      <c r="G7" s="154" t="s">
        <v>80</v>
      </c>
      <c r="I7" s="153" t="s">
        <v>79</v>
      </c>
      <c r="J7" s="153" t="s">
        <v>74</v>
      </c>
      <c r="K7" s="154" t="s">
        <v>80</v>
      </c>
      <c r="M7" s="153" t="s">
        <v>79</v>
      </c>
      <c r="N7" s="153" t="s">
        <v>74</v>
      </c>
      <c r="O7" s="154" t="s">
        <v>80</v>
      </c>
      <c r="Q7" s="153" t="s">
        <v>79</v>
      </c>
      <c r="R7" s="153" t="s">
        <v>74</v>
      </c>
      <c r="S7" s="154" t="s">
        <v>80</v>
      </c>
      <c r="T7" s="155"/>
    </row>
    <row r="8" spans="1:20" ht="16.5" customHeight="1">
      <c r="A8" s="162">
        <v>1</v>
      </c>
      <c r="B8" s="357" t="s">
        <v>30</v>
      </c>
      <c r="C8" s="279">
        <v>0.474</v>
      </c>
      <c r="E8" s="162">
        <v>1</v>
      </c>
      <c r="F8" s="357" t="s">
        <v>30</v>
      </c>
      <c r="G8" s="279">
        <v>0.4592290585618977</v>
      </c>
      <c r="I8" s="162">
        <v>1</v>
      </c>
      <c r="J8" s="237" t="s">
        <v>30</v>
      </c>
      <c r="K8" s="279">
        <v>0.4559248554913295</v>
      </c>
      <c r="M8" s="162">
        <v>1</v>
      </c>
      <c r="N8" s="237" t="s">
        <v>30</v>
      </c>
      <c r="O8" s="238">
        <v>0.45251594613749113</v>
      </c>
      <c r="Q8" s="162">
        <v>1</v>
      </c>
      <c r="R8" s="168" t="s">
        <v>30</v>
      </c>
      <c r="S8" s="174">
        <v>0.44452198185624564</v>
      </c>
      <c r="T8" s="155"/>
    </row>
    <row r="9" spans="1:20" ht="16.5" customHeight="1">
      <c r="A9" s="163">
        <v>2</v>
      </c>
      <c r="B9" s="358" t="s">
        <v>32</v>
      </c>
      <c r="C9" s="280">
        <v>0.413</v>
      </c>
      <c r="D9" s="155"/>
      <c r="E9" s="163">
        <v>2</v>
      </c>
      <c r="F9" s="358" t="s">
        <v>32</v>
      </c>
      <c r="G9" s="280">
        <v>0.39736638264910923</v>
      </c>
      <c r="H9" s="155"/>
      <c r="I9" s="163">
        <v>2</v>
      </c>
      <c r="J9" s="239" t="s">
        <v>32</v>
      </c>
      <c r="K9" s="280">
        <v>0.39398572884811417</v>
      </c>
      <c r="L9" s="155"/>
      <c r="M9" s="163">
        <v>2</v>
      </c>
      <c r="N9" s="239" t="s">
        <v>32</v>
      </c>
      <c r="O9" s="240">
        <v>0.3843858776727996</v>
      </c>
      <c r="P9" s="155"/>
      <c r="Q9" s="163">
        <v>2</v>
      </c>
      <c r="R9" s="169" t="s">
        <v>32</v>
      </c>
      <c r="S9" s="175">
        <v>0.3810916179337232</v>
      </c>
      <c r="T9" s="155"/>
    </row>
    <row r="10" spans="1:20" ht="16.5" customHeight="1">
      <c r="A10" s="163">
        <v>3</v>
      </c>
      <c r="B10" s="358" t="s">
        <v>34</v>
      </c>
      <c r="C10" s="280">
        <v>0.406</v>
      </c>
      <c r="D10" s="155"/>
      <c r="E10" s="163">
        <v>3</v>
      </c>
      <c r="F10" s="358" t="s">
        <v>34</v>
      </c>
      <c r="G10" s="280">
        <v>0.37985611510791367</v>
      </c>
      <c r="H10" s="155"/>
      <c r="I10" s="163">
        <v>3</v>
      </c>
      <c r="J10" s="241" t="s">
        <v>34</v>
      </c>
      <c r="K10" s="280">
        <v>0.37740134380618906</v>
      </c>
      <c r="L10" s="155"/>
      <c r="M10" s="163">
        <v>3</v>
      </c>
      <c r="N10" s="241" t="s">
        <v>34</v>
      </c>
      <c r="O10" s="240">
        <v>0.36958132641719155</v>
      </c>
      <c r="P10" s="155"/>
      <c r="Q10" s="163">
        <v>3</v>
      </c>
      <c r="R10" s="170" t="s">
        <v>34</v>
      </c>
      <c r="S10" s="175">
        <v>0.36541776285947564</v>
      </c>
      <c r="T10" s="155"/>
    </row>
    <row r="11" spans="1:20" ht="16.5" customHeight="1">
      <c r="A11" s="163">
        <v>4</v>
      </c>
      <c r="B11" s="358" t="s">
        <v>28</v>
      </c>
      <c r="C11" s="280">
        <v>0.385</v>
      </c>
      <c r="D11" s="155"/>
      <c r="E11" s="163">
        <v>4</v>
      </c>
      <c r="F11" s="358" t="s">
        <v>28</v>
      </c>
      <c r="G11" s="280">
        <v>0.37413050679032794</v>
      </c>
      <c r="H11" s="155"/>
      <c r="I11" s="163">
        <v>4</v>
      </c>
      <c r="J11" s="241" t="s">
        <v>28</v>
      </c>
      <c r="K11" s="280">
        <v>0.36958645392380335</v>
      </c>
      <c r="L11" s="155"/>
      <c r="M11" s="163">
        <v>4</v>
      </c>
      <c r="N11" s="241" t="s">
        <v>28</v>
      </c>
      <c r="O11" s="240">
        <v>0.36868281726295526</v>
      </c>
      <c r="P11" s="155"/>
      <c r="Q11" s="163">
        <v>4</v>
      </c>
      <c r="R11" s="170" t="s">
        <v>28</v>
      </c>
      <c r="S11" s="175">
        <v>0.3615420780441937</v>
      </c>
      <c r="T11" s="155"/>
    </row>
    <row r="12" spans="1:20" ht="16.5" customHeight="1">
      <c r="A12" s="165">
        <v>5</v>
      </c>
      <c r="B12" s="359" t="s">
        <v>60</v>
      </c>
      <c r="C12" s="167">
        <v>0.376</v>
      </c>
      <c r="D12" s="155"/>
      <c r="E12" s="165">
        <v>5</v>
      </c>
      <c r="F12" s="359" t="s">
        <v>60</v>
      </c>
      <c r="G12" s="167">
        <v>0.3659153442094439</v>
      </c>
      <c r="H12" s="155"/>
      <c r="I12" s="165">
        <v>5</v>
      </c>
      <c r="J12" s="242" t="s">
        <v>60</v>
      </c>
      <c r="K12" s="167">
        <v>0.36428357109735143</v>
      </c>
      <c r="L12" s="155"/>
      <c r="M12" s="165">
        <v>5</v>
      </c>
      <c r="N12" s="242" t="s">
        <v>47</v>
      </c>
      <c r="O12" s="243">
        <v>0.35996161688856904</v>
      </c>
      <c r="P12" s="155"/>
      <c r="Q12" s="165">
        <v>5</v>
      </c>
      <c r="R12" s="171" t="s">
        <v>60</v>
      </c>
      <c r="S12" s="176">
        <v>0.3534441930221544</v>
      </c>
      <c r="T12" s="155"/>
    </row>
    <row r="13" spans="1:20" ht="16.5" customHeight="1">
      <c r="A13" s="162">
        <v>6</v>
      </c>
      <c r="B13" s="357" t="s">
        <v>47</v>
      </c>
      <c r="C13" s="279">
        <v>0.366</v>
      </c>
      <c r="D13" s="155"/>
      <c r="E13" s="162">
        <v>6</v>
      </c>
      <c r="F13" s="357" t="s">
        <v>47</v>
      </c>
      <c r="G13" s="279">
        <v>0.36463474827245806</v>
      </c>
      <c r="H13" s="155"/>
      <c r="I13" s="162">
        <v>6</v>
      </c>
      <c r="J13" s="237" t="s">
        <v>47</v>
      </c>
      <c r="K13" s="279">
        <v>0.3640106563332526</v>
      </c>
      <c r="L13" s="155"/>
      <c r="M13" s="162">
        <v>6</v>
      </c>
      <c r="N13" s="237" t="s">
        <v>60</v>
      </c>
      <c r="O13" s="238">
        <v>0.35959877702086573</v>
      </c>
      <c r="P13" s="155"/>
      <c r="Q13" s="162">
        <v>6</v>
      </c>
      <c r="R13" s="168" t="s">
        <v>47</v>
      </c>
      <c r="S13" s="174">
        <v>0.3526564344746163</v>
      </c>
      <c r="T13" s="155"/>
    </row>
    <row r="14" spans="1:20" ht="16.5" customHeight="1">
      <c r="A14" s="163">
        <v>7</v>
      </c>
      <c r="B14" s="358" t="s">
        <v>24</v>
      </c>
      <c r="C14" s="280">
        <v>0.362</v>
      </c>
      <c r="D14" s="155"/>
      <c r="E14" s="163">
        <v>7</v>
      </c>
      <c r="F14" s="358" t="s">
        <v>46</v>
      </c>
      <c r="G14" s="280">
        <v>0.3502144059056614</v>
      </c>
      <c r="H14" s="155"/>
      <c r="I14" s="163">
        <v>7</v>
      </c>
      <c r="J14" s="241" t="s">
        <v>46</v>
      </c>
      <c r="K14" s="280">
        <v>0.35037433155080216</v>
      </c>
      <c r="L14" s="155"/>
      <c r="M14" s="163">
        <v>7</v>
      </c>
      <c r="N14" s="241" t="s">
        <v>46</v>
      </c>
      <c r="O14" s="240">
        <v>0.34803356056633455</v>
      </c>
      <c r="P14" s="155"/>
      <c r="Q14" s="163">
        <v>7</v>
      </c>
      <c r="R14" s="170" t="s">
        <v>73</v>
      </c>
      <c r="S14" s="175">
        <v>0.3389830508474576</v>
      </c>
      <c r="T14" s="155"/>
    </row>
    <row r="15" spans="1:20" ht="16.5" customHeight="1">
      <c r="A15" s="163">
        <v>8</v>
      </c>
      <c r="B15" s="358" t="s">
        <v>46</v>
      </c>
      <c r="C15" s="280">
        <v>0.36</v>
      </c>
      <c r="D15" s="155"/>
      <c r="E15" s="163">
        <v>8</v>
      </c>
      <c r="F15" s="358" t="s">
        <v>24</v>
      </c>
      <c r="G15" s="280">
        <v>0.34697837448752855</v>
      </c>
      <c r="H15" s="155"/>
      <c r="I15" s="163">
        <v>8</v>
      </c>
      <c r="J15" s="241" t="s">
        <v>24</v>
      </c>
      <c r="K15" s="280">
        <v>0.34087063528687894</v>
      </c>
      <c r="L15" s="155"/>
      <c r="M15" s="163">
        <v>8</v>
      </c>
      <c r="N15" s="241" t="s">
        <v>73</v>
      </c>
      <c r="O15" s="240">
        <v>0.34111989007214016</v>
      </c>
      <c r="P15" s="155"/>
      <c r="Q15" s="163">
        <v>8</v>
      </c>
      <c r="R15" s="170" t="s">
        <v>46</v>
      </c>
      <c r="S15" s="175">
        <v>0.3353095839562819</v>
      </c>
      <c r="T15" s="155"/>
    </row>
    <row r="16" spans="1:20" ht="16.5" customHeight="1">
      <c r="A16" s="163">
        <v>9</v>
      </c>
      <c r="B16" s="358" t="s">
        <v>72</v>
      </c>
      <c r="C16" s="280">
        <v>0.349</v>
      </c>
      <c r="D16" s="155"/>
      <c r="E16" s="163">
        <v>9</v>
      </c>
      <c r="F16" s="358" t="s">
        <v>72</v>
      </c>
      <c r="G16" s="280">
        <v>0.3375226255933882</v>
      </c>
      <c r="H16" s="155"/>
      <c r="I16" s="163">
        <v>9</v>
      </c>
      <c r="J16" s="241" t="s">
        <v>73</v>
      </c>
      <c r="K16" s="280">
        <v>0.33905429071803855</v>
      </c>
      <c r="L16" s="155"/>
      <c r="M16" s="163">
        <v>9</v>
      </c>
      <c r="N16" s="241" t="s">
        <v>24</v>
      </c>
      <c r="O16" s="240">
        <v>0.33556702586857434</v>
      </c>
      <c r="P16" s="155"/>
      <c r="Q16" s="163">
        <v>9</v>
      </c>
      <c r="R16" s="170" t="s">
        <v>24</v>
      </c>
      <c r="S16" s="175">
        <v>0.3287955630690749</v>
      </c>
      <c r="T16" s="155"/>
    </row>
    <row r="17" spans="1:20" ht="16.5" customHeight="1">
      <c r="A17" s="164">
        <v>10</v>
      </c>
      <c r="B17" s="360" t="s">
        <v>26</v>
      </c>
      <c r="C17" s="281">
        <v>0.338</v>
      </c>
      <c r="D17" s="155"/>
      <c r="E17" s="164">
        <v>10</v>
      </c>
      <c r="F17" s="360" t="s">
        <v>26</v>
      </c>
      <c r="G17" s="281">
        <v>0.33376788835886345</v>
      </c>
      <c r="H17" s="155"/>
      <c r="I17" s="164">
        <v>10</v>
      </c>
      <c r="J17" s="244" t="s">
        <v>72</v>
      </c>
      <c r="K17" s="281">
        <v>0.33593172501847995</v>
      </c>
      <c r="L17" s="155"/>
      <c r="M17" s="164">
        <v>10</v>
      </c>
      <c r="N17" s="244" t="s">
        <v>26</v>
      </c>
      <c r="O17" s="245">
        <v>0.333573819692947</v>
      </c>
      <c r="P17" s="155"/>
      <c r="Q17" s="164">
        <v>10</v>
      </c>
      <c r="R17" s="172" t="s">
        <v>72</v>
      </c>
      <c r="S17" s="177">
        <v>0.3273922427889332</v>
      </c>
      <c r="T17" s="155"/>
    </row>
    <row r="18" spans="1:20" ht="16.5" customHeight="1">
      <c r="A18" s="166">
        <v>11</v>
      </c>
      <c r="B18" s="361" t="s">
        <v>274</v>
      </c>
      <c r="C18" s="282">
        <v>0.334</v>
      </c>
      <c r="D18" s="155"/>
      <c r="E18" s="166">
        <v>11</v>
      </c>
      <c r="F18" s="361" t="s">
        <v>198</v>
      </c>
      <c r="G18" s="282">
        <v>0.3334513274336283</v>
      </c>
      <c r="H18" s="155"/>
      <c r="I18" s="166">
        <v>11</v>
      </c>
      <c r="J18" s="246" t="s">
        <v>26</v>
      </c>
      <c r="K18" s="282">
        <v>0.33486278750328785</v>
      </c>
      <c r="L18" s="155"/>
      <c r="M18" s="166">
        <v>11</v>
      </c>
      <c r="N18" s="246" t="s">
        <v>72</v>
      </c>
      <c r="O18" s="247">
        <v>0.33169598406903417</v>
      </c>
      <c r="P18" s="155"/>
      <c r="Q18" s="166">
        <v>11</v>
      </c>
      <c r="R18" s="173" t="s">
        <v>26</v>
      </c>
      <c r="S18" s="178">
        <v>0.32595836651120463</v>
      </c>
      <c r="T18" s="155"/>
    </row>
    <row r="19" spans="1:20" ht="16.5" customHeight="1">
      <c r="A19" s="163">
        <v>12</v>
      </c>
      <c r="B19" s="358" t="s">
        <v>273</v>
      </c>
      <c r="C19" s="280">
        <v>0.332</v>
      </c>
      <c r="D19" s="155"/>
      <c r="E19" s="163">
        <v>12</v>
      </c>
      <c r="F19" s="358" t="s">
        <v>22</v>
      </c>
      <c r="G19" s="280">
        <v>0.3305249402500043</v>
      </c>
      <c r="H19" s="155"/>
      <c r="I19" s="163">
        <v>12</v>
      </c>
      <c r="J19" s="241" t="s">
        <v>22</v>
      </c>
      <c r="K19" s="280">
        <v>0.3291447032817548</v>
      </c>
      <c r="L19" s="155"/>
      <c r="M19" s="163">
        <v>12</v>
      </c>
      <c r="N19" s="241" t="s">
        <v>22</v>
      </c>
      <c r="O19" s="240">
        <v>0.3243900802040337</v>
      </c>
      <c r="P19" s="155"/>
      <c r="Q19" s="163">
        <v>12</v>
      </c>
      <c r="R19" s="170" t="s">
        <v>40</v>
      </c>
      <c r="S19" s="175">
        <v>0.31955922865013775</v>
      </c>
      <c r="T19" s="155"/>
    </row>
    <row r="20" spans="1:20" ht="16.5" customHeight="1">
      <c r="A20" s="163">
        <v>13</v>
      </c>
      <c r="B20" s="358" t="s">
        <v>259</v>
      </c>
      <c r="C20" s="167">
        <v>0.331</v>
      </c>
      <c r="D20" s="155"/>
      <c r="E20" s="163">
        <v>13</v>
      </c>
      <c r="F20" s="358" t="s">
        <v>23</v>
      </c>
      <c r="G20" s="280">
        <v>0.3218374540121948</v>
      </c>
      <c r="H20" s="155"/>
      <c r="I20" s="163">
        <v>13</v>
      </c>
      <c r="J20" s="241" t="s">
        <v>40</v>
      </c>
      <c r="K20" s="280">
        <v>0.32346484722634233</v>
      </c>
      <c r="L20" s="155"/>
      <c r="M20" s="163">
        <v>13</v>
      </c>
      <c r="N20" s="241" t="s">
        <v>40</v>
      </c>
      <c r="O20" s="240">
        <v>0.3229075659619081</v>
      </c>
      <c r="P20" s="155"/>
      <c r="Q20" s="163">
        <v>13</v>
      </c>
      <c r="R20" s="170" t="s">
        <v>22</v>
      </c>
      <c r="S20" s="175">
        <v>0.3156434269857787</v>
      </c>
      <c r="T20" s="155"/>
    </row>
    <row r="21" spans="1:20" ht="16.5" customHeight="1">
      <c r="A21" s="163">
        <v>14</v>
      </c>
      <c r="B21" s="358" t="s">
        <v>275</v>
      </c>
      <c r="C21" s="280">
        <v>0.329</v>
      </c>
      <c r="D21" s="155"/>
      <c r="E21" s="163">
        <v>14</v>
      </c>
      <c r="F21" s="358" t="s">
        <v>40</v>
      </c>
      <c r="G21" s="280">
        <v>0.32133365547233633</v>
      </c>
      <c r="H21" s="155"/>
      <c r="I21" s="163">
        <v>14</v>
      </c>
      <c r="J21" s="241" t="s">
        <v>25</v>
      </c>
      <c r="K21" s="280">
        <v>0.32100052110474203</v>
      </c>
      <c r="L21" s="155"/>
      <c r="M21" s="163">
        <v>14</v>
      </c>
      <c r="N21" s="241" t="s">
        <v>25</v>
      </c>
      <c r="O21" s="240">
        <v>0.3184537418076513</v>
      </c>
      <c r="P21" s="155"/>
      <c r="Q21" s="163">
        <v>14</v>
      </c>
      <c r="R21" s="170" t="s">
        <v>25</v>
      </c>
      <c r="S21" s="175">
        <v>0.3129457816587312</v>
      </c>
      <c r="T21" s="155"/>
    </row>
    <row r="22" spans="1:20" ht="16.5" customHeight="1">
      <c r="A22" s="165">
        <v>15</v>
      </c>
      <c r="B22" s="359" t="s">
        <v>269</v>
      </c>
      <c r="C22" s="281">
        <v>0.329</v>
      </c>
      <c r="D22" s="155"/>
      <c r="E22" s="165">
        <v>15</v>
      </c>
      <c r="F22" s="359" t="s">
        <v>25</v>
      </c>
      <c r="G22" s="167">
        <v>0.3199498117942284</v>
      </c>
      <c r="H22" s="155"/>
      <c r="I22" s="165">
        <v>15</v>
      </c>
      <c r="J22" s="242" t="s">
        <v>23</v>
      </c>
      <c r="K22" s="167">
        <v>0.32080372832149134</v>
      </c>
      <c r="L22" s="155"/>
      <c r="M22" s="165">
        <v>15</v>
      </c>
      <c r="N22" s="242" t="s">
        <v>23</v>
      </c>
      <c r="O22" s="243">
        <v>0.3170470171189242</v>
      </c>
      <c r="P22" s="155"/>
      <c r="Q22" s="165">
        <v>15</v>
      </c>
      <c r="R22" s="171" t="s">
        <v>23</v>
      </c>
      <c r="S22" s="176">
        <v>0.31017031751783775</v>
      </c>
      <c r="T22" s="155"/>
    </row>
    <row r="23" spans="1:20" ht="16.5" customHeight="1">
      <c r="A23" s="162">
        <v>16</v>
      </c>
      <c r="B23" s="357" t="s">
        <v>261</v>
      </c>
      <c r="C23" s="279">
        <v>0.328</v>
      </c>
      <c r="D23" s="155"/>
      <c r="E23" s="162">
        <v>16</v>
      </c>
      <c r="F23" s="357" t="s">
        <v>71</v>
      </c>
      <c r="G23" s="279">
        <v>0.31646161389265803</v>
      </c>
      <c r="H23" s="155"/>
      <c r="I23" s="162">
        <v>16</v>
      </c>
      <c r="J23" s="237" t="s">
        <v>71</v>
      </c>
      <c r="K23" s="279">
        <v>0.31624596783289344</v>
      </c>
      <c r="L23" s="155"/>
      <c r="M23" s="162">
        <v>16</v>
      </c>
      <c r="N23" s="237" t="s">
        <v>71</v>
      </c>
      <c r="O23" s="238">
        <v>0.31392077173864497</v>
      </c>
      <c r="P23" s="155"/>
      <c r="Q23" s="162">
        <v>16</v>
      </c>
      <c r="R23" s="168" t="s">
        <v>71</v>
      </c>
      <c r="S23" s="174">
        <v>0.30983175255908557</v>
      </c>
      <c r="T23" s="155"/>
    </row>
    <row r="24" spans="1:20" ht="16.5" customHeight="1">
      <c r="A24" s="163">
        <v>17</v>
      </c>
      <c r="B24" s="358" t="s">
        <v>71</v>
      </c>
      <c r="C24" s="282">
        <v>0.324</v>
      </c>
      <c r="D24" s="155"/>
      <c r="E24" s="163">
        <v>17</v>
      </c>
      <c r="F24" s="358" t="s">
        <v>197</v>
      </c>
      <c r="G24" s="280">
        <v>0.31582795300320243</v>
      </c>
      <c r="H24" s="155"/>
      <c r="I24" s="163">
        <v>17</v>
      </c>
      <c r="J24" s="241" t="s">
        <v>41</v>
      </c>
      <c r="K24" s="280">
        <v>0.31572867572313096</v>
      </c>
      <c r="L24" s="155"/>
      <c r="M24" s="163">
        <v>17</v>
      </c>
      <c r="N24" s="241" t="s">
        <v>41</v>
      </c>
      <c r="O24" s="240">
        <v>0.3132689328351408</v>
      </c>
      <c r="P24" s="155"/>
      <c r="Q24" s="163">
        <v>17</v>
      </c>
      <c r="R24" s="170" t="s">
        <v>41</v>
      </c>
      <c r="S24" s="175">
        <v>0.30890759328442186</v>
      </c>
      <c r="T24" s="155"/>
    </row>
    <row r="25" spans="1:20" ht="16.5" customHeight="1">
      <c r="A25" s="163">
        <v>18</v>
      </c>
      <c r="B25" s="358" t="s">
        <v>276</v>
      </c>
      <c r="C25" s="280">
        <v>0.322</v>
      </c>
      <c r="D25" s="155"/>
      <c r="E25" s="163">
        <v>18</v>
      </c>
      <c r="F25" s="358" t="s">
        <v>41</v>
      </c>
      <c r="G25" s="280">
        <v>0.3155155436770291</v>
      </c>
      <c r="H25" s="155"/>
      <c r="I25" s="163">
        <v>18</v>
      </c>
      <c r="J25" s="241" t="s">
        <v>45</v>
      </c>
      <c r="K25" s="280">
        <v>0.3149291534009419</v>
      </c>
      <c r="L25" s="155"/>
      <c r="M25" s="163">
        <v>18</v>
      </c>
      <c r="N25" s="241" t="s">
        <v>45</v>
      </c>
      <c r="O25" s="240">
        <v>0.3125371540267408</v>
      </c>
      <c r="P25" s="155"/>
      <c r="Q25" s="163">
        <v>18</v>
      </c>
      <c r="R25" s="170" t="s">
        <v>45</v>
      </c>
      <c r="S25" s="175">
        <v>0.3071765384691908</v>
      </c>
      <c r="T25" s="155"/>
    </row>
    <row r="26" spans="1:20" ht="16.5" customHeight="1">
      <c r="A26" s="163">
        <v>19</v>
      </c>
      <c r="B26" s="358" t="s">
        <v>260</v>
      </c>
      <c r="C26" s="280">
        <v>0.322</v>
      </c>
      <c r="D26" s="155"/>
      <c r="E26" s="163">
        <v>19</v>
      </c>
      <c r="F26" s="358" t="s">
        <v>35</v>
      </c>
      <c r="G26" s="280">
        <v>0.3120243531202435</v>
      </c>
      <c r="H26" s="155"/>
      <c r="I26" s="163">
        <v>19</v>
      </c>
      <c r="J26" s="241" t="s">
        <v>36</v>
      </c>
      <c r="K26" s="280">
        <v>0.31118433095368847</v>
      </c>
      <c r="L26" s="155"/>
      <c r="M26" s="163">
        <v>19</v>
      </c>
      <c r="N26" s="241" t="s">
        <v>36</v>
      </c>
      <c r="O26" s="240">
        <v>0.3086464138055006</v>
      </c>
      <c r="P26" s="155"/>
      <c r="Q26" s="163">
        <v>19</v>
      </c>
      <c r="R26" s="170" t="s">
        <v>36</v>
      </c>
      <c r="S26" s="175">
        <v>0.29804964539007095</v>
      </c>
      <c r="T26" s="155"/>
    </row>
    <row r="27" spans="1:20" ht="16.5" customHeight="1">
      <c r="A27" s="164">
        <v>20</v>
      </c>
      <c r="B27" s="360" t="s">
        <v>272</v>
      </c>
      <c r="C27" s="281">
        <v>0.321</v>
      </c>
      <c r="D27" s="155"/>
      <c r="E27" s="164">
        <v>20</v>
      </c>
      <c r="F27" s="360" t="s">
        <v>36</v>
      </c>
      <c r="G27" s="281">
        <v>0.31190609278926773</v>
      </c>
      <c r="H27" s="155"/>
      <c r="I27" s="164">
        <v>20</v>
      </c>
      <c r="J27" s="244" t="s">
        <v>35</v>
      </c>
      <c r="K27" s="281">
        <v>0.306883077847911</v>
      </c>
      <c r="L27" s="155"/>
      <c r="M27" s="164">
        <v>20</v>
      </c>
      <c r="N27" s="244" t="s">
        <v>35</v>
      </c>
      <c r="O27" s="245">
        <v>0.30023571007660577</v>
      </c>
      <c r="P27" s="155"/>
      <c r="Q27" s="164">
        <v>20</v>
      </c>
      <c r="R27" s="172" t="s">
        <v>35</v>
      </c>
      <c r="S27" s="177">
        <v>0.293331374853114</v>
      </c>
      <c r="T27" s="155"/>
    </row>
    <row r="28" spans="1:20" ht="16.5" customHeight="1">
      <c r="A28" s="166">
        <v>21</v>
      </c>
      <c r="B28" s="361" t="s">
        <v>44</v>
      </c>
      <c r="C28" s="282">
        <v>0.311</v>
      </c>
      <c r="D28" s="155"/>
      <c r="E28" s="166">
        <v>21</v>
      </c>
      <c r="F28" s="361" t="s">
        <v>44</v>
      </c>
      <c r="G28" s="282">
        <v>0.2924466218192454</v>
      </c>
      <c r="H28" s="155"/>
      <c r="I28" s="166">
        <v>21</v>
      </c>
      <c r="J28" s="246" t="s">
        <v>43</v>
      </c>
      <c r="K28" s="282">
        <v>0.29079254763386203</v>
      </c>
      <c r="L28" s="155"/>
      <c r="M28" s="166">
        <v>21</v>
      </c>
      <c r="N28" s="246" t="s">
        <v>43</v>
      </c>
      <c r="O28" s="247">
        <v>0.2887976171084169</v>
      </c>
      <c r="P28" s="155"/>
      <c r="Q28" s="166">
        <v>21</v>
      </c>
      <c r="R28" s="173" t="s">
        <v>43</v>
      </c>
      <c r="S28" s="178">
        <v>0.28450042600225667</v>
      </c>
      <c r="T28" s="155"/>
    </row>
    <row r="29" spans="1:20" ht="16.5" customHeight="1">
      <c r="A29" s="163">
        <v>22</v>
      </c>
      <c r="B29" s="358" t="s">
        <v>43</v>
      </c>
      <c r="C29" s="280">
        <v>0.293</v>
      </c>
      <c r="D29" s="155"/>
      <c r="E29" s="163">
        <v>22</v>
      </c>
      <c r="F29" s="358" t="s">
        <v>43</v>
      </c>
      <c r="G29" s="280">
        <v>0.28998419995960895</v>
      </c>
      <c r="H29" s="155"/>
      <c r="I29" s="163">
        <v>22</v>
      </c>
      <c r="J29" s="241" t="s">
        <v>44</v>
      </c>
      <c r="K29" s="280">
        <v>0.29045913383262784</v>
      </c>
      <c r="L29" s="155"/>
      <c r="M29" s="163">
        <v>22</v>
      </c>
      <c r="N29" s="241" t="s">
        <v>44</v>
      </c>
      <c r="O29" s="240">
        <v>0.28731210372586735</v>
      </c>
      <c r="P29" s="155"/>
      <c r="Q29" s="163">
        <v>22</v>
      </c>
      <c r="R29" s="170" t="s">
        <v>44</v>
      </c>
      <c r="S29" s="175">
        <v>0.2803517197542199</v>
      </c>
      <c r="T29" s="155"/>
    </row>
    <row r="30" spans="1:20" ht="16.5" customHeight="1">
      <c r="A30" s="163">
        <v>23</v>
      </c>
      <c r="B30" s="358" t="s">
        <v>37</v>
      </c>
      <c r="C30" s="280">
        <v>0.28</v>
      </c>
      <c r="D30" s="155"/>
      <c r="E30" s="163">
        <v>23</v>
      </c>
      <c r="F30" s="358" t="s">
        <v>37</v>
      </c>
      <c r="G30" s="280">
        <v>0.2632066728452271</v>
      </c>
      <c r="H30" s="155"/>
      <c r="I30" s="163">
        <v>23</v>
      </c>
      <c r="J30" s="241" t="s">
        <v>37</v>
      </c>
      <c r="K30" s="280">
        <v>0.2620817843866171</v>
      </c>
      <c r="L30" s="155"/>
      <c r="M30" s="163">
        <v>23</v>
      </c>
      <c r="N30" s="241" t="s">
        <v>37</v>
      </c>
      <c r="O30" s="240">
        <v>0.25572755417956655</v>
      </c>
      <c r="P30" s="155"/>
      <c r="Q30" s="163">
        <v>23</v>
      </c>
      <c r="R30" s="170" t="s">
        <v>37</v>
      </c>
      <c r="S30" s="175">
        <v>0.2464129756706176</v>
      </c>
      <c r="T30" s="155"/>
    </row>
    <row r="31" spans="1:20" ht="16.5" customHeight="1">
      <c r="A31" s="163">
        <v>24</v>
      </c>
      <c r="B31" s="358" t="s">
        <v>70</v>
      </c>
      <c r="C31" s="280">
        <v>0.271</v>
      </c>
      <c r="D31" s="155"/>
      <c r="E31" s="163">
        <v>24</v>
      </c>
      <c r="F31" s="358" t="s">
        <v>70</v>
      </c>
      <c r="G31" s="280">
        <v>0.2565873476494486</v>
      </c>
      <c r="H31" s="155"/>
      <c r="I31" s="163">
        <v>24</v>
      </c>
      <c r="J31" s="241" t="s">
        <v>70</v>
      </c>
      <c r="K31" s="280">
        <v>0.2530572219658514</v>
      </c>
      <c r="L31" s="155"/>
      <c r="M31" s="163">
        <v>24</v>
      </c>
      <c r="N31" s="241" t="s">
        <v>70</v>
      </c>
      <c r="O31" s="240">
        <v>0.24838848302535455</v>
      </c>
      <c r="P31" s="155"/>
      <c r="Q31" s="163">
        <v>24</v>
      </c>
      <c r="R31" s="170" t="s">
        <v>70</v>
      </c>
      <c r="S31" s="175">
        <v>0.23970504821327282</v>
      </c>
      <c r="T31" s="155"/>
    </row>
    <row r="32" spans="1:20" ht="16.5" customHeight="1">
      <c r="A32" s="164">
        <v>25</v>
      </c>
      <c r="B32" s="360" t="s">
        <v>196</v>
      </c>
      <c r="C32" s="281">
        <v>0.249</v>
      </c>
      <c r="D32" s="155"/>
      <c r="E32" s="164">
        <v>25</v>
      </c>
      <c r="F32" s="360" t="s">
        <v>196</v>
      </c>
      <c r="G32" s="281">
        <v>0.23957376674057101</v>
      </c>
      <c r="H32" s="155"/>
      <c r="I32" s="164">
        <v>25</v>
      </c>
      <c r="J32" s="244" t="s">
        <v>42</v>
      </c>
      <c r="K32" s="281">
        <v>0.23786569251335252</v>
      </c>
      <c r="L32" s="155"/>
      <c r="M32" s="164">
        <v>25</v>
      </c>
      <c r="N32" s="244" t="s">
        <v>42</v>
      </c>
      <c r="O32" s="245">
        <v>0.23380947266673827</v>
      </c>
      <c r="P32" s="155"/>
      <c r="Q32" s="164">
        <v>25</v>
      </c>
      <c r="R32" s="172" t="s">
        <v>42</v>
      </c>
      <c r="S32" s="177">
        <v>0.2274281805745554</v>
      </c>
      <c r="T32" s="155"/>
    </row>
    <row r="33" spans="1:20" ht="16.5" customHeight="1">
      <c r="A33" s="356" t="s">
        <v>147</v>
      </c>
      <c r="B33" s="248" t="s">
        <v>148</v>
      </c>
      <c r="C33" s="271">
        <v>0.304</v>
      </c>
      <c r="D33" s="155"/>
      <c r="E33" s="356" t="s">
        <v>147</v>
      </c>
      <c r="F33" s="248" t="s">
        <v>148</v>
      </c>
      <c r="G33" s="271">
        <v>0.296</v>
      </c>
      <c r="H33" s="155"/>
      <c r="I33" s="153" t="s">
        <v>147</v>
      </c>
      <c r="J33" s="248" t="s">
        <v>148</v>
      </c>
      <c r="K33" s="271">
        <v>0.295</v>
      </c>
      <c r="L33" s="155"/>
      <c r="M33" s="153" t="s">
        <v>147</v>
      </c>
      <c r="N33" s="248" t="s">
        <v>148</v>
      </c>
      <c r="O33" s="271">
        <v>0.292017028494882</v>
      </c>
      <c r="P33" s="155"/>
      <c r="Q33" s="153" t="s">
        <v>147</v>
      </c>
      <c r="R33" s="157" t="s">
        <v>149</v>
      </c>
      <c r="S33" s="158">
        <v>0.286</v>
      </c>
      <c r="T33" s="155"/>
    </row>
    <row r="34" spans="1:19" ht="16.5" customHeight="1">
      <c r="A34" s="42"/>
      <c r="B34" s="42"/>
      <c r="C34" s="42"/>
      <c r="D34" s="155"/>
      <c r="E34" s="159"/>
      <c r="F34" s="160"/>
      <c r="G34" s="161"/>
      <c r="H34" s="155"/>
      <c r="I34" s="159"/>
      <c r="J34" s="160"/>
      <c r="K34" s="161"/>
      <c r="M34" s="159"/>
      <c r="N34" s="160"/>
      <c r="O34" s="161"/>
      <c r="Q34" s="159"/>
      <c r="R34" s="160"/>
      <c r="S34" s="161"/>
    </row>
    <row r="35" spans="1:8" ht="16.5" customHeight="1">
      <c r="A35" s="159"/>
      <c r="B35" s="160"/>
      <c r="C35" s="161"/>
      <c r="D35" s="155"/>
      <c r="E35" s="159"/>
      <c r="F35" s="160"/>
      <c r="G35" s="161"/>
      <c r="H35" s="155"/>
    </row>
    <row r="36" spans="1:14" ht="16.5" customHeight="1">
      <c r="A36" s="159"/>
      <c r="E36" s="159"/>
      <c r="J36" s="42"/>
      <c r="K36" s="42"/>
      <c r="L36" s="42"/>
      <c r="M36" s="42"/>
      <c r="N36" s="42"/>
    </row>
    <row r="37" spans="1:19" ht="16.5" customHeight="1">
      <c r="A37" s="159"/>
      <c r="B37" s="160"/>
      <c r="C37" s="161"/>
      <c r="D37" s="155"/>
      <c r="E37" s="159"/>
      <c r="F37" s="160"/>
      <c r="G37" s="161"/>
      <c r="H37" s="155"/>
      <c r="Q37" s="159"/>
      <c r="R37" s="159"/>
      <c r="S37" s="151"/>
    </row>
    <row r="38" spans="1:19" ht="16.5" customHeight="1">
      <c r="A38" s="159"/>
      <c r="B38" s="160"/>
      <c r="C38" s="161"/>
      <c r="D38" s="155"/>
      <c r="E38" s="159"/>
      <c r="F38" s="160"/>
      <c r="G38" s="161"/>
      <c r="H38" s="155"/>
      <c r="Q38" s="159"/>
      <c r="R38" s="159"/>
      <c r="S38" s="151"/>
    </row>
    <row r="39" spans="1:19" ht="16.5" customHeight="1">
      <c r="A39" s="42"/>
      <c r="B39" s="42"/>
      <c r="C39" s="151"/>
      <c r="D39" s="42"/>
      <c r="E39" s="42"/>
      <c r="F39" s="42"/>
      <c r="G39" s="151"/>
      <c r="H39" s="42"/>
      <c r="S39" s="151"/>
    </row>
    <row r="40" spans="1:19" ht="16.5" customHeight="1">
      <c r="A40" s="42"/>
      <c r="B40" s="42"/>
      <c r="C40" s="151"/>
      <c r="D40" s="42"/>
      <c r="E40" s="42"/>
      <c r="F40" s="42"/>
      <c r="G40" s="151"/>
      <c r="H40" s="42"/>
      <c r="S40" s="151"/>
    </row>
    <row r="41" spans="1:19" ht="16.5" customHeight="1">
      <c r="A41" s="42"/>
      <c r="B41" s="42"/>
      <c r="C41" s="151"/>
      <c r="D41" s="42"/>
      <c r="E41" s="42"/>
      <c r="F41" s="42"/>
      <c r="G41" s="151"/>
      <c r="H41" s="42"/>
      <c r="S41" s="151"/>
    </row>
    <row r="42" spans="1:19" ht="16.5" customHeight="1">
      <c r="A42" s="42"/>
      <c r="B42" s="42"/>
      <c r="C42" s="151"/>
      <c r="D42" s="42"/>
      <c r="E42" s="42"/>
      <c r="F42" s="42"/>
      <c r="G42" s="151"/>
      <c r="H42" s="42"/>
      <c r="S42" s="151"/>
    </row>
    <row r="43" spans="1:19" ht="16.5" customHeight="1">
      <c r="A43" s="42"/>
      <c r="B43" s="42"/>
      <c r="C43" s="151"/>
      <c r="D43" s="42"/>
      <c r="E43" s="42"/>
      <c r="F43" s="42"/>
      <c r="G43" s="151"/>
      <c r="H43" s="42"/>
      <c r="S43" s="151"/>
    </row>
    <row r="44" spans="1:19" ht="16.5" customHeight="1">
      <c r="A44" s="42"/>
      <c r="B44" s="42"/>
      <c r="C44" s="151"/>
      <c r="D44" s="42"/>
      <c r="E44" s="42"/>
      <c r="F44" s="42"/>
      <c r="G44" s="151"/>
      <c r="H44" s="42"/>
      <c r="S44" s="151"/>
    </row>
  </sheetData>
  <sheetProtection/>
  <mergeCells count="11">
    <mergeCell ref="I3:K3"/>
    <mergeCell ref="J4:K4"/>
    <mergeCell ref="N4:O4"/>
    <mergeCell ref="A3:C3"/>
    <mergeCell ref="B4:C4"/>
    <mergeCell ref="A1:S1"/>
    <mergeCell ref="Q3:S3"/>
    <mergeCell ref="R4:S4"/>
    <mergeCell ref="E3:G3"/>
    <mergeCell ref="F4:G4"/>
    <mergeCell ref="M3:O3"/>
  </mergeCells>
  <printOptions horizontalCentered="1"/>
  <pageMargins left="0.7874015748031497" right="0.1968503937007874" top="0.7874015748031497" bottom="0.5118110236220472" header="0.5118110236220472" footer="0.5118110236220472"/>
  <pageSetup horizontalDpi="600" verticalDpi="600" orientation="landscape" paperSize="9" scale="80" r:id="rId2"/>
  <headerFooter alignWithMargins="0">
    <oddHeader>&amp;L&amp;A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zoomScale="120" zoomScaleNormal="120" zoomScalePageLayoutView="0" workbookViewId="0" topLeftCell="A1">
      <selection activeCell="H5" sqref="H5:I5"/>
    </sheetView>
  </sheetViews>
  <sheetFormatPr defaultColWidth="9.00390625" defaultRowHeight="13.5"/>
  <cols>
    <col min="1" max="1" width="12.625" style="43" customWidth="1"/>
    <col min="2" max="2" width="12.75390625" style="43" customWidth="1"/>
    <col min="3" max="9" width="12.875" style="43" customWidth="1"/>
    <col min="10" max="16384" width="9.00390625" style="43" customWidth="1"/>
  </cols>
  <sheetData>
    <row r="1" spans="1:9" ht="19.5" customHeight="1">
      <c r="A1" s="514" t="s">
        <v>313</v>
      </c>
      <c r="B1" s="514"/>
      <c r="C1" s="514"/>
      <c r="D1" s="514"/>
      <c r="E1" s="514"/>
      <c r="F1" s="514"/>
      <c r="G1" s="514"/>
      <c r="H1" s="514"/>
      <c r="I1" s="514"/>
    </row>
    <row r="2" s="47" customFormat="1" ht="12"/>
    <row r="3" s="47" customFormat="1" ht="16.5" customHeight="1">
      <c r="A3" s="47" t="s">
        <v>82</v>
      </c>
    </row>
    <row r="4" spans="7:9" s="47" customFormat="1" ht="19.5" customHeight="1" thickBot="1">
      <c r="G4" s="185"/>
      <c r="H4" s="185"/>
      <c r="I4" s="217" t="s">
        <v>342</v>
      </c>
    </row>
    <row r="5" spans="1:9" s="47" customFormat="1" ht="25.5" customHeight="1">
      <c r="A5" s="526" t="s">
        <v>83</v>
      </c>
      <c r="B5" s="527"/>
      <c r="C5" s="523" t="s">
        <v>321</v>
      </c>
      <c r="D5" s="538" t="s">
        <v>314</v>
      </c>
      <c r="E5" s="539"/>
      <c r="F5" s="532"/>
      <c r="G5" s="532"/>
      <c r="H5" s="532"/>
      <c r="I5" s="533"/>
    </row>
    <row r="6" spans="1:9" s="47" customFormat="1" ht="25.5" customHeight="1">
      <c r="A6" s="528"/>
      <c r="B6" s="529"/>
      <c r="C6" s="524"/>
      <c r="D6" s="540"/>
      <c r="E6" s="541"/>
      <c r="F6" s="534" t="s">
        <v>90</v>
      </c>
      <c r="G6" s="535"/>
      <c r="H6" s="536" t="s">
        <v>84</v>
      </c>
      <c r="I6" s="537"/>
    </row>
    <row r="7" spans="1:9" s="47" customFormat="1" ht="25.5" customHeight="1" thickBot="1">
      <c r="A7" s="530"/>
      <c r="B7" s="531"/>
      <c r="C7" s="525"/>
      <c r="D7" s="48" t="s">
        <v>322</v>
      </c>
      <c r="E7" s="49" t="s">
        <v>332</v>
      </c>
      <c r="F7" s="48" t="s">
        <v>323</v>
      </c>
      <c r="G7" s="49" t="s">
        <v>333</v>
      </c>
      <c r="H7" s="48" t="s">
        <v>324</v>
      </c>
      <c r="I7" s="50" t="s">
        <v>334</v>
      </c>
    </row>
    <row r="8" spans="1:9" s="47" customFormat="1" ht="25.5" customHeight="1" thickTop="1">
      <c r="A8" s="515" t="s">
        <v>190</v>
      </c>
      <c r="B8" s="51" t="s">
        <v>16</v>
      </c>
      <c r="C8" s="52">
        <v>505501</v>
      </c>
      <c r="D8" s="53">
        <v>127714</v>
      </c>
      <c r="E8" s="54">
        <v>0.252</v>
      </c>
      <c r="F8" s="53">
        <v>62340</v>
      </c>
      <c r="G8" s="54">
        <f aca="true" t="shared" si="0" ref="G8:G13">F8/C8</f>
        <v>0.12332319817369303</v>
      </c>
      <c r="H8" s="53">
        <v>65132</v>
      </c>
      <c r="I8" s="102">
        <f aca="true" t="shared" si="1" ref="I8:I13">H8/C8</f>
        <v>0.12884643155997713</v>
      </c>
    </row>
    <row r="9" spans="1:9" s="47" customFormat="1" ht="25.5" customHeight="1">
      <c r="A9" s="516"/>
      <c r="B9" s="56" t="s">
        <v>17</v>
      </c>
      <c r="C9" s="57">
        <v>571793</v>
      </c>
      <c r="D9" s="57">
        <v>191614</v>
      </c>
      <c r="E9" s="54">
        <f>D9/C9</f>
        <v>0.3351107830980792</v>
      </c>
      <c r="F9" s="57">
        <v>76553</v>
      </c>
      <c r="G9" s="54">
        <f t="shared" si="0"/>
        <v>0.1338823665207514</v>
      </c>
      <c r="H9" s="57">
        <v>115061</v>
      </c>
      <c r="I9" s="55">
        <f t="shared" si="1"/>
        <v>0.20122841657732782</v>
      </c>
    </row>
    <row r="10" spans="1:9" s="47" customFormat="1" ht="25.5" customHeight="1" thickBot="1">
      <c r="A10" s="517"/>
      <c r="B10" s="58" t="s">
        <v>85</v>
      </c>
      <c r="C10" s="59">
        <v>1077294</v>
      </c>
      <c r="D10" s="60">
        <v>319086</v>
      </c>
      <c r="E10" s="61">
        <f>D10/C10</f>
        <v>0.2961921258263761</v>
      </c>
      <c r="F10" s="60">
        <v>138893</v>
      </c>
      <c r="G10" s="61">
        <f t="shared" si="0"/>
        <v>0.1289276650570782</v>
      </c>
      <c r="H10" s="60">
        <v>180193</v>
      </c>
      <c r="I10" s="62">
        <f t="shared" si="1"/>
        <v>0.16726446076929788</v>
      </c>
    </row>
    <row r="11" spans="1:9" s="47" customFormat="1" ht="25.5" customHeight="1">
      <c r="A11" s="518" t="s">
        <v>262</v>
      </c>
      <c r="B11" s="63" t="s">
        <v>16</v>
      </c>
      <c r="C11" s="52">
        <v>499472</v>
      </c>
      <c r="D11" s="362">
        <v>129389</v>
      </c>
      <c r="E11" s="363">
        <f>D11/C11</f>
        <v>0.2590515584457187</v>
      </c>
      <c r="F11" s="362">
        <v>63795</v>
      </c>
      <c r="G11" s="363">
        <f>F11/C11</f>
        <v>0.12772487747060896</v>
      </c>
      <c r="H11" s="362">
        <v>65594</v>
      </c>
      <c r="I11" s="364">
        <f t="shared" si="1"/>
        <v>0.13132668097510972</v>
      </c>
    </row>
    <row r="12" spans="1:9" s="47" customFormat="1" ht="25.5" customHeight="1">
      <c r="A12" s="516"/>
      <c r="B12" s="56" t="s">
        <v>17</v>
      </c>
      <c r="C12" s="57">
        <v>565512</v>
      </c>
      <c r="D12" s="57">
        <v>194679</v>
      </c>
      <c r="E12" s="267">
        <f>D12/C12</f>
        <v>0.34425264185375376</v>
      </c>
      <c r="F12" s="57">
        <v>77523</v>
      </c>
      <c r="G12" s="267">
        <f t="shared" si="0"/>
        <v>0.13708462419895598</v>
      </c>
      <c r="H12" s="57">
        <v>117156</v>
      </c>
      <c r="I12" s="102">
        <f t="shared" si="1"/>
        <v>0.20716801765479778</v>
      </c>
    </row>
    <row r="13" spans="1:9" s="47" customFormat="1" ht="25.5" customHeight="1">
      <c r="A13" s="516"/>
      <c r="B13" s="63" t="s">
        <v>85</v>
      </c>
      <c r="C13" s="64">
        <v>1064984</v>
      </c>
      <c r="D13" s="57">
        <f>SUM(D11:D12)</f>
        <v>324068</v>
      </c>
      <c r="E13" s="267">
        <f>D13/C13</f>
        <v>0.304293773427582</v>
      </c>
      <c r="F13" s="57">
        <f>SUM(F11:F12)</f>
        <v>141318</v>
      </c>
      <c r="G13" s="267">
        <f t="shared" si="0"/>
        <v>0.13269495128565312</v>
      </c>
      <c r="H13" s="57">
        <f>SUM(H11:H12)</f>
        <v>182750</v>
      </c>
      <c r="I13" s="102">
        <f t="shared" si="1"/>
        <v>0.1715988221419289</v>
      </c>
    </row>
    <row r="14" spans="1:9" s="47" customFormat="1" ht="25.5" customHeight="1" thickBot="1">
      <c r="A14" s="517"/>
      <c r="B14" s="65" t="s">
        <v>86</v>
      </c>
      <c r="C14" s="66">
        <f aca="true" t="shared" si="2" ref="C14:H14">C13-C10</f>
        <v>-12310</v>
      </c>
      <c r="D14" s="66">
        <f t="shared" si="2"/>
        <v>4982</v>
      </c>
      <c r="E14" s="365" t="s">
        <v>292</v>
      </c>
      <c r="F14" s="66">
        <f t="shared" si="2"/>
        <v>2425</v>
      </c>
      <c r="G14" s="365" t="s">
        <v>293</v>
      </c>
      <c r="H14" s="66">
        <f t="shared" si="2"/>
        <v>2557</v>
      </c>
      <c r="I14" s="366" t="s">
        <v>294</v>
      </c>
    </row>
    <row r="15" spans="2:3" s="47" customFormat="1" ht="19.5" customHeight="1">
      <c r="B15" s="68" t="s">
        <v>87</v>
      </c>
      <c r="C15" s="10" t="s">
        <v>188</v>
      </c>
    </row>
    <row r="16" s="47" customFormat="1" ht="27.75" customHeight="1" thickBot="1">
      <c r="A16" s="47" t="s">
        <v>150</v>
      </c>
    </row>
    <row r="17" spans="1:5" s="47" customFormat="1" ht="27.75" customHeight="1">
      <c r="A17" s="521" t="s">
        <v>315</v>
      </c>
      <c r="B17" s="522"/>
      <c r="C17" s="122" t="s">
        <v>137</v>
      </c>
      <c r="D17" s="123" t="s">
        <v>138</v>
      </c>
      <c r="E17" s="124" t="s">
        <v>139</v>
      </c>
    </row>
    <row r="18" spans="1:5" s="47" customFormat="1" ht="27.75" customHeight="1">
      <c r="A18" s="519" t="s">
        <v>88</v>
      </c>
      <c r="B18" s="520"/>
      <c r="C18" s="69" t="s">
        <v>297</v>
      </c>
      <c r="D18" s="69" t="s">
        <v>300</v>
      </c>
      <c r="E18" s="102">
        <v>0.233</v>
      </c>
    </row>
    <row r="19" spans="1:5" s="47" customFormat="1" ht="27.75" customHeight="1" thickBot="1">
      <c r="A19" s="70" t="s">
        <v>89</v>
      </c>
      <c r="B19" s="71"/>
      <c r="C19" s="72" t="s">
        <v>298</v>
      </c>
      <c r="D19" s="73" t="s">
        <v>299</v>
      </c>
      <c r="E19" s="62">
        <v>0.297</v>
      </c>
    </row>
    <row r="20" spans="2:3" s="47" customFormat="1" ht="12">
      <c r="B20" s="68" t="s">
        <v>87</v>
      </c>
      <c r="C20" s="47" t="s">
        <v>295</v>
      </c>
    </row>
    <row r="21" s="47" customFormat="1" ht="12">
      <c r="C21" s="47" t="s">
        <v>296</v>
      </c>
    </row>
    <row r="22" s="47" customFormat="1" ht="12"/>
    <row r="23" s="47" customFormat="1" ht="12"/>
  </sheetData>
  <sheetProtection/>
  <mergeCells count="12">
    <mergeCell ref="H6:I6"/>
    <mergeCell ref="D5:E6"/>
    <mergeCell ref="A8:A10"/>
    <mergeCell ref="A11:A14"/>
    <mergeCell ref="A18:B18"/>
    <mergeCell ref="A17:B17"/>
    <mergeCell ref="A1:I1"/>
    <mergeCell ref="C5:C7"/>
    <mergeCell ref="A5:B7"/>
    <mergeCell ref="F5:G5"/>
    <mergeCell ref="H5:I5"/>
    <mergeCell ref="F6:G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&amp;L表2-1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22">
      <selection activeCell="K33" sqref="K33"/>
    </sheetView>
  </sheetViews>
  <sheetFormatPr defaultColWidth="9.00390625" defaultRowHeight="13.5"/>
  <cols>
    <col min="1" max="1" width="9.00390625" style="47" customWidth="1"/>
    <col min="2" max="8" width="10.625" style="47" customWidth="1"/>
    <col min="9" max="9" width="10.00390625" style="47" customWidth="1"/>
    <col min="10" max="16384" width="9.00390625" style="47" customWidth="1"/>
  </cols>
  <sheetData>
    <row r="1" spans="1:8" ht="17.25">
      <c r="A1" s="514" t="s">
        <v>163</v>
      </c>
      <c r="B1" s="514"/>
      <c r="C1" s="514"/>
      <c r="D1" s="514"/>
      <c r="E1" s="514"/>
      <c r="F1" s="514"/>
      <c r="G1" s="514"/>
      <c r="H1" s="514"/>
    </row>
    <row r="2" ht="24" customHeight="1" thickBot="1">
      <c r="H2" s="121" t="s">
        <v>151</v>
      </c>
    </row>
    <row r="3" spans="1:8" ht="17.25" customHeight="1">
      <c r="A3" s="518" t="s">
        <v>91</v>
      </c>
      <c r="B3" s="543" t="s">
        <v>123</v>
      </c>
      <c r="C3" s="546" t="s">
        <v>120</v>
      </c>
      <c r="D3" s="547"/>
      <c r="E3" s="75"/>
      <c r="F3" s="75"/>
      <c r="G3" s="75"/>
      <c r="H3" s="74"/>
    </row>
    <row r="4" spans="1:8" ht="17.25" customHeight="1">
      <c r="A4" s="516"/>
      <c r="B4" s="544"/>
      <c r="C4" s="548"/>
      <c r="D4" s="549"/>
      <c r="E4" s="550" t="s">
        <v>121</v>
      </c>
      <c r="F4" s="551"/>
      <c r="G4" s="548" t="s">
        <v>122</v>
      </c>
      <c r="H4" s="552"/>
    </row>
    <row r="5" spans="1:8" ht="15.75" customHeight="1">
      <c r="A5" s="516"/>
      <c r="B5" s="544"/>
      <c r="C5" s="76" t="s">
        <v>124</v>
      </c>
      <c r="D5" s="77" t="s">
        <v>126</v>
      </c>
      <c r="E5" s="76" t="s">
        <v>118</v>
      </c>
      <c r="F5" s="77" t="s">
        <v>119</v>
      </c>
      <c r="G5" s="76" t="s">
        <v>118</v>
      </c>
      <c r="H5" s="78" t="s">
        <v>119</v>
      </c>
    </row>
    <row r="6" spans="1:8" ht="15.75" customHeight="1">
      <c r="A6" s="542"/>
      <c r="B6" s="545"/>
      <c r="C6" s="79" t="s">
        <v>125</v>
      </c>
      <c r="D6" s="80" t="s">
        <v>127</v>
      </c>
      <c r="E6" s="79" t="s">
        <v>128</v>
      </c>
      <c r="F6" s="80" t="s">
        <v>129</v>
      </c>
      <c r="G6" s="79" t="s">
        <v>130</v>
      </c>
      <c r="H6" s="81" t="s">
        <v>131</v>
      </c>
    </row>
    <row r="7" spans="1:8" ht="18" customHeight="1">
      <c r="A7" s="82" t="s">
        <v>92</v>
      </c>
      <c r="B7" s="52">
        <v>1232481</v>
      </c>
      <c r="C7" s="83">
        <v>110207</v>
      </c>
      <c r="D7" s="84">
        <v>0.08941882268367626</v>
      </c>
      <c r="E7" s="83">
        <v>77877</v>
      </c>
      <c r="F7" s="84">
        <v>0.06318718097885484</v>
      </c>
      <c r="G7" s="52">
        <v>32330</v>
      </c>
      <c r="H7" s="85">
        <v>0.026231641704821413</v>
      </c>
    </row>
    <row r="8" spans="1:14" ht="18" customHeight="1">
      <c r="A8" s="86" t="s">
        <v>93</v>
      </c>
      <c r="B8" s="87">
        <v>1256781</v>
      </c>
      <c r="C8" s="88">
        <v>132970</v>
      </c>
      <c r="D8" s="89">
        <v>0.10580204506592636</v>
      </c>
      <c r="E8" s="88">
        <v>89549</v>
      </c>
      <c r="F8" s="89">
        <v>0.07125266852379213</v>
      </c>
      <c r="G8" s="87">
        <v>43421</v>
      </c>
      <c r="H8" s="90">
        <v>0.03454937654213423</v>
      </c>
      <c r="J8" s="99"/>
      <c r="K8" s="99"/>
      <c r="L8" s="99"/>
      <c r="M8" s="99"/>
      <c r="N8" s="99"/>
    </row>
    <row r="9" spans="1:14" ht="18" customHeight="1">
      <c r="A9" s="82" t="s">
        <v>94</v>
      </c>
      <c r="B9" s="52">
        <v>1254315</v>
      </c>
      <c r="C9" s="91">
        <v>141798</v>
      </c>
      <c r="D9" s="92">
        <v>0.1130481577594145</v>
      </c>
      <c r="E9" s="91">
        <v>94537</v>
      </c>
      <c r="F9" s="92">
        <v>0.07536942474577757</v>
      </c>
      <c r="G9" s="52">
        <v>47261</v>
      </c>
      <c r="H9" s="85">
        <v>0.037678733013636924</v>
      </c>
      <c r="J9" s="99"/>
      <c r="K9" s="99"/>
      <c r="L9" s="99"/>
      <c r="M9" s="99"/>
      <c r="N9" s="99"/>
    </row>
    <row r="10" spans="1:14" ht="18" customHeight="1">
      <c r="A10" s="86" t="s">
        <v>95</v>
      </c>
      <c r="B10" s="87">
        <v>1252169</v>
      </c>
      <c r="C10" s="88">
        <v>147307</v>
      </c>
      <c r="D10" s="89">
        <v>0.11764146852381747</v>
      </c>
      <c r="E10" s="88">
        <v>97113</v>
      </c>
      <c r="F10" s="89">
        <v>0.07755582513223055</v>
      </c>
      <c r="G10" s="87">
        <v>50194</v>
      </c>
      <c r="H10" s="90">
        <v>0.04008564339158692</v>
      </c>
      <c r="J10" s="99"/>
      <c r="K10" s="99"/>
      <c r="L10" s="99"/>
      <c r="M10" s="99"/>
      <c r="N10" s="99"/>
    </row>
    <row r="11" spans="1:14" ht="18" customHeight="1">
      <c r="A11" s="82" t="s">
        <v>96</v>
      </c>
      <c r="B11" s="52">
        <v>1250570</v>
      </c>
      <c r="C11" s="91">
        <v>151991</v>
      </c>
      <c r="D11" s="92">
        <v>0.12153737895519644</v>
      </c>
      <c r="E11" s="91">
        <v>98574</v>
      </c>
      <c r="F11" s="92">
        <v>0.07882325659499269</v>
      </c>
      <c r="G11" s="52">
        <v>53417</v>
      </c>
      <c r="H11" s="85">
        <v>0.04271412236020375</v>
      </c>
      <c r="J11" s="99"/>
      <c r="K11" s="99"/>
      <c r="L11" s="99"/>
      <c r="M11" s="99"/>
      <c r="N11" s="99"/>
    </row>
    <row r="12" spans="1:14" ht="18" customHeight="1">
      <c r="A12" s="86" t="s">
        <v>97</v>
      </c>
      <c r="B12" s="87">
        <v>1249252</v>
      </c>
      <c r="C12" s="88">
        <v>157910</v>
      </c>
      <c r="D12" s="89">
        <v>0.126403639938139</v>
      </c>
      <c r="E12" s="88">
        <v>101567</v>
      </c>
      <c r="F12" s="89">
        <v>0.08130225126715827</v>
      </c>
      <c r="G12" s="87">
        <v>56343</v>
      </c>
      <c r="H12" s="90">
        <v>0.045101388670980715</v>
      </c>
      <c r="J12" s="99"/>
      <c r="K12" s="99"/>
      <c r="L12" s="99"/>
      <c r="M12" s="99"/>
      <c r="N12" s="99"/>
    </row>
    <row r="13" spans="1:14" ht="18" customHeight="1">
      <c r="A13" s="82" t="s">
        <v>98</v>
      </c>
      <c r="B13" s="52">
        <v>1248037</v>
      </c>
      <c r="C13" s="91">
        <v>164223</v>
      </c>
      <c r="D13" s="92">
        <v>0.1315850411486198</v>
      </c>
      <c r="E13" s="91">
        <v>104222</v>
      </c>
      <c r="F13" s="92">
        <v>0.08350874212863882</v>
      </c>
      <c r="G13" s="52">
        <v>60001</v>
      </c>
      <c r="H13" s="85">
        <v>0.04807629901998098</v>
      </c>
      <c r="J13" s="99"/>
      <c r="K13" s="99"/>
      <c r="L13" s="99"/>
      <c r="M13" s="99"/>
      <c r="N13" s="99"/>
    </row>
    <row r="14" spans="1:14" ht="18" customHeight="1">
      <c r="A14" s="86" t="s">
        <v>99</v>
      </c>
      <c r="B14" s="87">
        <v>1243334</v>
      </c>
      <c r="C14" s="88">
        <v>169501</v>
      </c>
      <c r="D14" s="89">
        <v>0.13632780893951263</v>
      </c>
      <c r="E14" s="88">
        <v>106867</v>
      </c>
      <c r="F14" s="89">
        <v>0.08595196463701628</v>
      </c>
      <c r="G14" s="87">
        <v>62634</v>
      </c>
      <c r="H14" s="90">
        <v>0.05037584430249635</v>
      </c>
      <c r="J14" s="99"/>
      <c r="K14" s="99"/>
      <c r="L14" s="99"/>
      <c r="M14" s="99"/>
      <c r="N14" s="99"/>
    </row>
    <row r="15" spans="1:14" ht="18" customHeight="1">
      <c r="A15" s="82" t="s">
        <v>100</v>
      </c>
      <c r="B15" s="52">
        <v>1237559</v>
      </c>
      <c r="C15" s="91">
        <v>175441</v>
      </c>
      <c r="D15" s="92">
        <v>0.14176374621331184</v>
      </c>
      <c r="E15" s="91">
        <v>109687</v>
      </c>
      <c r="F15" s="92">
        <v>0.08863173392137264</v>
      </c>
      <c r="G15" s="52">
        <v>65754</v>
      </c>
      <c r="H15" s="85">
        <v>0.053132012291939215</v>
      </c>
      <c r="J15" s="99"/>
      <c r="K15" s="99"/>
      <c r="L15" s="99"/>
      <c r="M15" s="99"/>
      <c r="N15" s="99"/>
    </row>
    <row r="16" spans="1:14" ht="18" customHeight="1">
      <c r="A16" s="86" t="s">
        <v>101</v>
      </c>
      <c r="B16" s="87">
        <v>1232652</v>
      </c>
      <c r="C16" s="88">
        <v>180806</v>
      </c>
      <c r="D16" s="89">
        <v>0.1466804905196276</v>
      </c>
      <c r="E16" s="88">
        <v>112659</v>
      </c>
      <c r="F16" s="89">
        <v>0.09139562504259109</v>
      </c>
      <c r="G16" s="87">
        <v>68147</v>
      </c>
      <c r="H16" s="90">
        <v>0.0552848654770365</v>
      </c>
      <c r="J16" s="99"/>
      <c r="K16" s="99"/>
      <c r="L16" s="99"/>
      <c r="M16" s="99"/>
      <c r="N16" s="99"/>
    </row>
    <row r="17" spans="1:14" ht="18" customHeight="1">
      <c r="A17" s="82" t="s">
        <v>102</v>
      </c>
      <c r="B17" s="52">
        <v>1228084</v>
      </c>
      <c r="C17" s="91">
        <v>190021</v>
      </c>
      <c r="D17" s="92">
        <v>0.15472964390058008</v>
      </c>
      <c r="E17" s="91">
        <v>118766</v>
      </c>
      <c r="F17" s="92">
        <v>0.09670836848293765</v>
      </c>
      <c r="G17" s="52">
        <v>71255</v>
      </c>
      <c r="H17" s="85">
        <v>0.05802127541764244</v>
      </c>
      <c r="J17" s="99"/>
      <c r="K17" s="99"/>
      <c r="L17" s="99"/>
      <c r="M17" s="99"/>
      <c r="N17" s="99"/>
    </row>
    <row r="18" spans="1:14" ht="18" customHeight="1">
      <c r="A18" s="86" t="s">
        <v>103</v>
      </c>
      <c r="B18" s="87">
        <v>1222054</v>
      </c>
      <c r="C18" s="88">
        <v>199053</v>
      </c>
      <c r="D18" s="89">
        <v>0.16288396421107415</v>
      </c>
      <c r="E18" s="88">
        <v>123945</v>
      </c>
      <c r="F18" s="89">
        <v>0.10142350501696325</v>
      </c>
      <c r="G18" s="87">
        <v>75108</v>
      </c>
      <c r="H18" s="90">
        <v>0.061460459194110896</v>
      </c>
      <c r="J18" s="99"/>
      <c r="K18" s="99"/>
      <c r="L18" s="99"/>
      <c r="M18" s="99"/>
      <c r="N18" s="99"/>
    </row>
    <row r="19" spans="1:14" ht="18" customHeight="1">
      <c r="A19" s="82" t="s">
        <v>104</v>
      </c>
      <c r="B19" s="52">
        <v>1218502</v>
      </c>
      <c r="C19" s="91">
        <v>208421</v>
      </c>
      <c r="D19" s="92">
        <v>0.17104690841705636</v>
      </c>
      <c r="E19" s="91">
        <v>130194</v>
      </c>
      <c r="F19" s="92">
        <v>0.10684758826821786</v>
      </c>
      <c r="G19" s="52">
        <v>78227</v>
      </c>
      <c r="H19" s="85">
        <v>0.06419932014883849</v>
      </c>
      <c r="J19" s="99"/>
      <c r="K19" s="99"/>
      <c r="L19" s="99"/>
      <c r="M19" s="99"/>
      <c r="N19" s="99"/>
    </row>
    <row r="20" spans="1:14" ht="18" customHeight="1">
      <c r="A20" s="86" t="s">
        <v>105</v>
      </c>
      <c r="B20" s="87">
        <v>1215980</v>
      </c>
      <c r="C20" s="88">
        <v>217487</v>
      </c>
      <c r="D20" s="89">
        <v>0.17885738252273886</v>
      </c>
      <c r="E20" s="88">
        <v>136503</v>
      </c>
      <c r="F20" s="89">
        <v>0.11225760292110068</v>
      </c>
      <c r="G20" s="87">
        <v>80984</v>
      </c>
      <c r="H20" s="90">
        <v>0.06659977960163818</v>
      </c>
      <c r="J20" s="99"/>
      <c r="K20" s="99"/>
      <c r="L20" s="99"/>
      <c r="M20" s="99"/>
      <c r="N20" s="99"/>
    </row>
    <row r="21" spans="1:14" ht="18" customHeight="1">
      <c r="A21" s="82" t="s">
        <v>106</v>
      </c>
      <c r="B21" s="52">
        <v>1214277</v>
      </c>
      <c r="C21" s="91">
        <v>226675</v>
      </c>
      <c r="D21" s="92">
        <v>0.18667486907847222</v>
      </c>
      <c r="E21" s="91">
        <v>142586</v>
      </c>
      <c r="F21" s="92">
        <v>0.1174246074001237</v>
      </c>
      <c r="G21" s="52">
        <v>84089</v>
      </c>
      <c r="H21" s="85">
        <v>0.06925026167834851</v>
      </c>
      <c r="J21" s="99"/>
      <c r="K21" s="99"/>
      <c r="L21" s="99"/>
      <c r="M21" s="99"/>
      <c r="N21" s="99"/>
    </row>
    <row r="22" spans="1:14" ht="18" customHeight="1">
      <c r="A22" s="86" t="s">
        <v>107</v>
      </c>
      <c r="B22" s="87">
        <v>1212317</v>
      </c>
      <c r="C22" s="88">
        <v>234291</v>
      </c>
      <c r="D22" s="89">
        <v>0.19325885886282218</v>
      </c>
      <c r="E22" s="88">
        <v>146720</v>
      </c>
      <c r="F22" s="89">
        <v>0.12102445152546736</v>
      </c>
      <c r="G22" s="87">
        <v>87571</v>
      </c>
      <c r="H22" s="90">
        <v>0.07223440733735484</v>
      </c>
      <c r="J22" s="99"/>
      <c r="K22" s="99"/>
      <c r="L22" s="99"/>
      <c r="M22" s="99"/>
      <c r="N22" s="99"/>
    </row>
    <row r="23" spans="1:14" ht="18" customHeight="1">
      <c r="A23" s="82" t="s">
        <v>108</v>
      </c>
      <c r="B23" s="52">
        <v>1210036</v>
      </c>
      <c r="C23" s="91">
        <v>246076</v>
      </c>
      <c r="D23" s="92">
        <v>0.20336254458545036</v>
      </c>
      <c r="E23" s="91">
        <v>153207</v>
      </c>
      <c r="F23" s="92">
        <v>0.1266135883560489</v>
      </c>
      <c r="G23" s="52">
        <v>92869</v>
      </c>
      <c r="H23" s="85">
        <v>0.07674895622940144</v>
      </c>
      <c r="J23" s="99"/>
      <c r="K23" s="99"/>
      <c r="L23" s="99"/>
      <c r="M23" s="99"/>
      <c r="N23" s="99"/>
    </row>
    <row r="24" spans="1:14" ht="18" customHeight="1">
      <c r="A24" s="86" t="s">
        <v>109</v>
      </c>
      <c r="B24" s="87">
        <v>1205337</v>
      </c>
      <c r="C24" s="88">
        <v>253338</v>
      </c>
      <c r="D24" s="89">
        <v>0.21018022345617865</v>
      </c>
      <c r="E24" s="88">
        <v>156813</v>
      </c>
      <c r="F24" s="89">
        <v>0.13009888520803725</v>
      </c>
      <c r="G24" s="87">
        <v>96525</v>
      </c>
      <c r="H24" s="90">
        <v>0.08008133824814138</v>
      </c>
      <c r="J24" s="99"/>
      <c r="K24" s="99"/>
      <c r="L24" s="99"/>
      <c r="M24" s="99"/>
      <c r="N24" s="99"/>
    </row>
    <row r="25" spans="1:14" ht="18" customHeight="1">
      <c r="A25" s="82" t="s">
        <v>110</v>
      </c>
      <c r="B25" s="52">
        <v>1201035</v>
      </c>
      <c r="C25" s="91">
        <v>263219</v>
      </c>
      <c r="D25" s="92">
        <v>0.21916014104501533</v>
      </c>
      <c r="E25" s="91">
        <v>162145</v>
      </c>
      <c r="F25" s="92">
        <v>0.13500439204519435</v>
      </c>
      <c r="G25" s="52">
        <v>101074</v>
      </c>
      <c r="H25" s="85">
        <v>0.08415574899982099</v>
      </c>
      <c r="J25" s="99"/>
      <c r="K25" s="99"/>
      <c r="L25" s="99"/>
      <c r="M25" s="99"/>
      <c r="N25" s="99"/>
    </row>
    <row r="26" spans="1:14" ht="18" customHeight="1">
      <c r="A26" s="86" t="s">
        <v>132</v>
      </c>
      <c r="B26" s="87">
        <v>1196209</v>
      </c>
      <c r="C26" s="88">
        <v>271774</v>
      </c>
      <c r="D26" s="89">
        <v>0.22719608362752663</v>
      </c>
      <c r="E26" s="88">
        <v>165692</v>
      </c>
      <c r="F26" s="89">
        <v>0.1385142562879898</v>
      </c>
      <c r="G26" s="87">
        <v>106082</v>
      </c>
      <c r="H26" s="90">
        <v>0.08868182733953682</v>
      </c>
      <c r="J26" s="99"/>
      <c r="K26" s="99"/>
      <c r="L26" s="99"/>
      <c r="M26" s="99"/>
      <c r="N26" s="99"/>
    </row>
    <row r="27" spans="1:14" ht="18" customHeight="1">
      <c r="A27" s="86" t="s">
        <v>111</v>
      </c>
      <c r="B27" s="87">
        <v>1190845</v>
      </c>
      <c r="C27" s="88">
        <v>278610</v>
      </c>
      <c r="D27" s="89">
        <v>0.23395991921702655</v>
      </c>
      <c r="E27" s="88">
        <v>166447</v>
      </c>
      <c r="F27" s="89">
        <v>0.1397721785790762</v>
      </c>
      <c r="G27" s="87">
        <v>112163</v>
      </c>
      <c r="H27" s="90">
        <v>0.09418774063795037</v>
      </c>
      <c r="J27" s="99"/>
      <c r="K27" s="99"/>
      <c r="L27" s="99"/>
      <c r="M27" s="99"/>
      <c r="N27" s="99"/>
    </row>
    <row r="28" spans="1:14" s="93" customFormat="1" ht="18" customHeight="1">
      <c r="A28" s="86" t="s">
        <v>112</v>
      </c>
      <c r="B28" s="87">
        <v>1183773</v>
      </c>
      <c r="C28" s="88">
        <v>286545</v>
      </c>
      <c r="D28" s="89">
        <v>0.24206076671794338</v>
      </c>
      <c r="E28" s="88">
        <v>168226</v>
      </c>
      <c r="F28" s="89">
        <v>0.14211001602503182</v>
      </c>
      <c r="G28" s="87">
        <v>118319</v>
      </c>
      <c r="H28" s="90">
        <v>0.09995075069291157</v>
      </c>
      <c r="J28" s="99"/>
      <c r="K28" s="99"/>
      <c r="L28" s="99"/>
      <c r="M28" s="99"/>
      <c r="N28" s="99"/>
    </row>
    <row r="29" spans="1:14" s="93" customFormat="1" ht="18" customHeight="1">
      <c r="A29" s="86" t="s">
        <v>113</v>
      </c>
      <c r="B29" s="87">
        <v>1176562</v>
      </c>
      <c r="C29" s="88">
        <v>293529</v>
      </c>
      <c r="D29" s="89">
        <v>0.24948026538337972</v>
      </c>
      <c r="E29" s="88">
        <v>168169</v>
      </c>
      <c r="F29" s="89">
        <v>0.14293254414132023</v>
      </c>
      <c r="G29" s="87">
        <v>125360</v>
      </c>
      <c r="H29" s="90">
        <v>0.1065477212420595</v>
      </c>
      <c r="J29" s="99"/>
      <c r="K29" s="99"/>
      <c r="L29" s="99"/>
      <c r="M29" s="99"/>
      <c r="N29" s="99"/>
    </row>
    <row r="30" spans="1:14" s="93" customFormat="1" ht="18" customHeight="1">
      <c r="A30" s="86" t="s">
        <v>114</v>
      </c>
      <c r="B30" s="94">
        <v>1168191</v>
      </c>
      <c r="C30" s="95">
        <v>299816</v>
      </c>
      <c r="D30" s="89">
        <v>0.2566498115462283</v>
      </c>
      <c r="E30" s="95">
        <v>167417</v>
      </c>
      <c r="F30" s="89">
        <v>0.1433130369948065</v>
      </c>
      <c r="G30" s="94">
        <v>132399</v>
      </c>
      <c r="H30" s="90">
        <v>0.11333677455142181</v>
      </c>
      <c r="J30" s="99"/>
      <c r="K30" s="99"/>
      <c r="L30" s="99"/>
      <c r="M30" s="99"/>
      <c r="N30" s="99"/>
    </row>
    <row r="31" spans="1:14" ht="18" customHeight="1">
      <c r="A31" s="96" t="s">
        <v>115</v>
      </c>
      <c r="B31" s="97">
        <v>1160553</v>
      </c>
      <c r="C31" s="88">
        <v>303483</v>
      </c>
      <c r="D31" s="89">
        <v>0.26149861316113954</v>
      </c>
      <c r="E31" s="88">
        <v>164144</v>
      </c>
      <c r="F31" s="89">
        <v>0.14143602231005392</v>
      </c>
      <c r="G31" s="98">
        <v>139339</v>
      </c>
      <c r="H31" s="90">
        <v>0.12006259085108564</v>
      </c>
      <c r="J31" s="99"/>
      <c r="K31" s="99"/>
      <c r="L31" s="99"/>
      <c r="M31" s="99"/>
      <c r="N31" s="99"/>
    </row>
    <row r="32" spans="1:14" ht="18" customHeight="1">
      <c r="A32" s="96" t="s">
        <v>116</v>
      </c>
      <c r="B32" s="97">
        <v>1150618</v>
      </c>
      <c r="C32" s="88">
        <v>307228</v>
      </c>
      <c r="D32" s="89">
        <v>0.2670112930616417</v>
      </c>
      <c r="E32" s="88">
        <v>161742</v>
      </c>
      <c r="F32" s="89">
        <v>0.14056967646951465</v>
      </c>
      <c r="G32" s="98">
        <v>145486</v>
      </c>
      <c r="H32" s="90">
        <v>0.12644161659212702</v>
      </c>
      <c r="J32" s="99"/>
      <c r="K32" s="99"/>
      <c r="L32" s="99"/>
      <c r="M32" s="99"/>
      <c r="N32" s="99"/>
    </row>
    <row r="33" spans="1:14" ht="18" customHeight="1">
      <c r="A33" s="96" t="s">
        <v>117</v>
      </c>
      <c r="B33" s="97">
        <v>1135624</v>
      </c>
      <c r="C33" s="88">
        <v>310246</v>
      </c>
      <c r="D33" s="89">
        <v>0.2731942967038386</v>
      </c>
      <c r="E33" s="88">
        <v>158012</v>
      </c>
      <c r="F33" s="89">
        <v>0.13914112417490296</v>
      </c>
      <c r="G33" s="98">
        <v>152234</v>
      </c>
      <c r="H33" s="90">
        <v>0.13405317252893564</v>
      </c>
      <c r="J33" s="99"/>
      <c r="K33" s="99"/>
      <c r="L33" s="99"/>
      <c r="M33" s="99"/>
      <c r="N33" s="99"/>
    </row>
    <row r="34" spans="1:14" ht="18" customHeight="1">
      <c r="A34" s="96" t="s">
        <v>140</v>
      </c>
      <c r="B34" s="97">
        <v>1123205</v>
      </c>
      <c r="C34" s="88">
        <v>314442</v>
      </c>
      <c r="D34" s="89">
        <v>0.2799506768577419</v>
      </c>
      <c r="E34" s="88">
        <v>156660</v>
      </c>
      <c r="F34" s="89">
        <v>0.13947587484030075</v>
      </c>
      <c r="G34" s="98">
        <v>157782</v>
      </c>
      <c r="H34" s="90">
        <v>0.14047480201744117</v>
      </c>
      <c r="J34" s="99"/>
      <c r="K34" s="99"/>
      <c r="L34" s="99"/>
      <c r="M34" s="99"/>
      <c r="N34" s="99"/>
    </row>
    <row r="35" spans="1:14" ht="18" customHeight="1">
      <c r="A35" s="249" t="s">
        <v>141</v>
      </c>
      <c r="B35" s="53">
        <v>1110459</v>
      </c>
      <c r="C35" s="91">
        <v>317603</v>
      </c>
      <c r="D35" s="92">
        <v>0.286</v>
      </c>
      <c r="E35" s="91">
        <v>153481</v>
      </c>
      <c r="F35" s="92">
        <v>0.138</v>
      </c>
      <c r="G35" s="250">
        <v>164122</v>
      </c>
      <c r="H35" s="85">
        <v>0.148</v>
      </c>
      <c r="J35" s="99"/>
      <c r="K35" s="99"/>
      <c r="L35" s="99"/>
      <c r="M35" s="99"/>
      <c r="N35" s="99"/>
    </row>
    <row r="36" spans="1:14" ht="18" customHeight="1">
      <c r="A36" s="96" t="s">
        <v>167</v>
      </c>
      <c r="B36" s="97">
        <v>1098864</v>
      </c>
      <c r="C36" s="88">
        <v>320887</v>
      </c>
      <c r="D36" s="89">
        <v>0.292017028494882</v>
      </c>
      <c r="E36" s="88">
        <v>151792</v>
      </c>
      <c r="F36" s="89">
        <v>0.1381353834505453</v>
      </c>
      <c r="G36" s="98">
        <v>169095</v>
      </c>
      <c r="H36" s="90">
        <v>0.15388164504433668</v>
      </c>
      <c r="J36" s="99"/>
      <c r="K36" s="99"/>
      <c r="L36" s="99"/>
      <c r="M36" s="99"/>
      <c r="N36" s="99"/>
    </row>
    <row r="37" spans="1:14" ht="18" customHeight="1">
      <c r="A37" s="96" t="s">
        <v>191</v>
      </c>
      <c r="B37" s="97">
        <v>1088284</v>
      </c>
      <c r="C37" s="88">
        <v>321336</v>
      </c>
      <c r="D37" s="89">
        <v>0.295</v>
      </c>
      <c r="E37" s="88">
        <v>147478</v>
      </c>
      <c r="F37" s="89">
        <v>0.136</v>
      </c>
      <c r="G37" s="98">
        <v>173858</v>
      </c>
      <c r="H37" s="90">
        <v>0.16</v>
      </c>
      <c r="J37" s="99"/>
      <c r="K37" s="99"/>
      <c r="L37" s="99"/>
      <c r="M37" s="99"/>
      <c r="N37" s="99"/>
    </row>
    <row r="38" spans="1:14" ht="18" customHeight="1" thickBot="1">
      <c r="A38" s="283" t="s">
        <v>192</v>
      </c>
      <c r="B38" s="60">
        <v>1077294</v>
      </c>
      <c r="C38" s="284">
        <v>319086</v>
      </c>
      <c r="D38" s="285">
        <v>0.2961921258263761</v>
      </c>
      <c r="E38" s="284">
        <v>138893</v>
      </c>
      <c r="F38" s="285">
        <v>0.1289276650570782</v>
      </c>
      <c r="G38" s="286">
        <v>180193</v>
      </c>
      <c r="H38" s="287">
        <v>0.16726446076929788</v>
      </c>
      <c r="J38" s="99"/>
      <c r="K38" s="99"/>
      <c r="L38" s="99"/>
      <c r="M38" s="99"/>
      <c r="N38" s="99"/>
    </row>
    <row r="39" spans="1:14" ht="18" customHeight="1" thickBot="1">
      <c r="A39" s="283" t="s">
        <v>254</v>
      </c>
      <c r="B39" s="60">
        <v>1064984</v>
      </c>
      <c r="C39" s="284">
        <v>324068</v>
      </c>
      <c r="D39" s="285">
        <v>0.304</v>
      </c>
      <c r="E39" s="284">
        <v>141318</v>
      </c>
      <c r="F39" s="285">
        <v>0.133</v>
      </c>
      <c r="G39" s="286">
        <v>182750</v>
      </c>
      <c r="H39" s="287">
        <v>0.172</v>
      </c>
      <c r="J39" s="99"/>
      <c r="K39" s="99"/>
      <c r="L39" s="99"/>
      <c r="M39" s="99"/>
      <c r="N39" s="99"/>
    </row>
    <row r="40" spans="1:8" ht="18" customHeight="1">
      <c r="A40" s="10" t="s">
        <v>189</v>
      </c>
      <c r="C40" s="99"/>
      <c r="D40" s="100"/>
      <c r="E40" s="99"/>
      <c r="F40" s="100"/>
      <c r="G40" s="99"/>
      <c r="H40" s="100"/>
    </row>
    <row r="41" spans="2:8" ht="12">
      <c r="B41" s="99"/>
      <c r="C41" s="99"/>
      <c r="D41" s="100"/>
      <c r="E41" s="99"/>
      <c r="F41" s="100"/>
      <c r="G41" s="99"/>
      <c r="H41" s="100"/>
    </row>
    <row r="42" spans="2:8" ht="12">
      <c r="B42" s="99"/>
      <c r="C42" s="99"/>
      <c r="D42" s="100"/>
      <c r="E42" s="99"/>
      <c r="F42" s="100"/>
      <c r="G42" s="99"/>
      <c r="H42" s="100"/>
    </row>
    <row r="43" spans="2:8" ht="12">
      <c r="B43" s="99"/>
      <c r="C43" s="99"/>
      <c r="D43" s="100"/>
      <c r="E43" s="99"/>
      <c r="F43" s="100"/>
      <c r="G43" s="99"/>
      <c r="H43" s="100"/>
    </row>
    <row r="44" spans="2:8" ht="12">
      <c r="B44" s="99"/>
      <c r="C44" s="99"/>
      <c r="D44" s="100"/>
      <c r="E44" s="99"/>
      <c r="F44" s="100"/>
      <c r="G44" s="99"/>
      <c r="H44" s="100"/>
    </row>
    <row r="45" spans="2:8" ht="12">
      <c r="B45" s="99"/>
      <c r="C45" s="99"/>
      <c r="D45" s="100"/>
      <c r="E45" s="99"/>
      <c r="F45" s="100"/>
      <c r="G45" s="99"/>
      <c r="H45" s="93"/>
    </row>
    <row r="46" spans="2:8" ht="12">
      <c r="B46" s="99"/>
      <c r="C46" s="99"/>
      <c r="D46" s="100"/>
      <c r="E46" s="99"/>
      <c r="F46" s="100"/>
      <c r="G46" s="99"/>
      <c r="H46" s="93"/>
    </row>
    <row r="47" spans="2:7" ht="12">
      <c r="B47" s="99"/>
      <c r="C47" s="99"/>
      <c r="D47" s="100"/>
      <c r="E47" s="99"/>
      <c r="F47" s="100"/>
      <c r="G47" s="99"/>
    </row>
    <row r="48" spans="2:7" ht="12">
      <c r="B48" s="99"/>
      <c r="C48" s="99"/>
      <c r="D48" s="100"/>
      <c r="E48" s="99"/>
      <c r="F48" s="100"/>
      <c r="G48" s="99"/>
    </row>
    <row r="49" spans="2:7" ht="12">
      <c r="B49" s="99"/>
      <c r="C49" s="99"/>
      <c r="D49" s="100"/>
      <c r="F49" s="100"/>
      <c r="G49" s="99"/>
    </row>
    <row r="50" spans="2:7" ht="12">
      <c r="B50" s="99"/>
      <c r="C50" s="99"/>
      <c r="D50" s="100"/>
      <c r="E50" s="99"/>
      <c r="F50" s="100"/>
      <c r="G50" s="99"/>
    </row>
    <row r="51" spans="2:7" ht="12">
      <c r="B51" s="99"/>
      <c r="C51" s="99"/>
      <c r="D51" s="100"/>
      <c r="E51" s="99"/>
      <c r="F51" s="100"/>
      <c r="G51" s="99"/>
    </row>
    <row r="52" spans="2:7" ht="12">
      <c r="B52" s="99"/>
      <c r="C52" s="99"/>
      <c r="E52" s="99"/>
      <c r="G52" s="99"/>
    </row>
    <row r="53" spans="2:5" ht="12">
      <c r="B53" s="99"/>
      <c r="C53" s="99"/>
      <c r="E53" s="99"/>
    </row>
    <row r="54" spans="2:5" ht="12">
      <c r="B54" s="99"/>
      <c r="C54" s="99"/>
      <c r="E54" s="99"/>
    </row>
  </sheetData>
  <sheetProtection/>
  <mergeCells count="6">
    <mergeCell ref="A1:H1"/>
    <mergeCell ref="A3:A6"/>
    <mergeCell ref="B3:B6"/>
    <mergeCell ref="C3:D4"/>
    <mergeCell ref="E4:F4"/>
    <mergeCell ref="G4:H4"/>
  </mergeCells>
  <printOptions horizontalCentered="1"/>
  <pageMargins left="0.7874015748031497" right="0.7874015748031497" top="0.6692913385826772" bottom="0.1968503937007874" header="0.5118110236220472" footer="0.5118110236220472"/>
  <pageSetup horizontalDpi="300" verticalDpi="300" orientation="portrait" paperSize="9" r:id="rId2"/>
  <headerFooter alignWithMargins="0">
    <oddHeader>&amp;L&amp;A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8"/>
  <sheetViews>
    <sheetView zoomScale="120" zoomScaleNormal="120" zoomScalePageLayoutView="0" workbookViewId="0" topLeftCell="A22">
      <selection activeCell="A43" sqref="A43"/>
    </sheetView>
  </sheetViews>
  <sheetFormatPr defaultColWidth="9.00390625" defaultRowHeight="13.5"/>
  <cols>
    <col min="1" max="1" width="11.00390625" style="106" customWidth="1"/>
    <col min="2" max="10" width="9.125" style="106" customWidth="1"/>
    <col min="11" max="11" width="9.00390625" style="106" customWidth="1"/>
    <col min="12" max="13" width="9.00390625" style="184" customWidth="1"/>
    <col min="14" max="16384" width="9.00390625" style="106" customWidth="1"/>
  </cols>
  <sheetData>
    <row r="1" spans="1:13" s="104" customFormat="1" ht="31.5" customHeight="1">
      <c r="A1" s="553" t="s">
        <v>257</v>
      </c>
      <c r="B1" s="553"/>
      <c r="C1" s="553"/>
      <c r="D1" s="553"/>
      <c r="E1" s="553"/>
      <c r="F1" s="553"/>
      <c r="G1" s="553"/>
      <c r="H1" s="553"/>
      <c r="I1" s="553"/>
      <c r="J1" s="553"/>
      <c r="L1" s="186"/>
      <c r="M1" s="186"/>
    </row>
    <row r="2" spans="1:10" ht="20.25" customHeight="1">
      <c r="A2" s="105"/>
      <c r="B2" s="105"/>
      <c r="J2" s="217" t="s">
        <v>246</v>
      </c>
    </row>
    <row r="3" spans="1:10" ht="18" customHeight="1">
      <c r="A3" s="554" t="s">
        <v>61</v>
      </c>
      <c r="B3" s="113"/>
      <c r="C3" s="557" t="s">
        <v>155</v>
      </c>
      <c r="D3" s="558"/>
      <c r="E3" s="111"/>
      <c r="F3" s="111"/>
      <c r="G3" s="111"/>
      <c r="H3" s="111"/>
      <c r="I3" s="111"/>
      <c r="J3" s="112"/>
    </row>
    <row r="4" spans="1:10" ht="18" customHeight="1">
      <c r="A4" s="555"/>
      <c r="B4" s="561" t="s">
        <v>152</v>
      </c>
      <c r="C4" s="559"/>
      <c r="D4" s="560"/>
      <c r="E4" s="562" t="s">
        <v>154</v>
      </c>
      <c r="F4" s="563"/>
      <c r="G4" s="563"/>
      <c r="H4" s="564"/>
      <c r="I4" s="562" t="s">
        <v>153</v>
      </c>
      <c r="J4" s="564"/>
    </row>
    <row r="5" spans="1:10" ht="18" customHeight="1">
      <c r="A5" s="555"/>
      <c r="B5" s="561"/>
      <c r="C5" s="114" t="s">
        <v>133</v>
      </c>
      <c r="D5" s="437" t="s">
        <v>220</v>
      </c>
      <c r="E5" s="116" t="s">
        <v>134</v>
      </c>
      <c r="F5" s="117" t="s">
        <v>135</v>
      </c>
      <c r="G5" s="117" t="s">
        <v>136</v>
      </c>
      <c r="H5" s="438" t="s">
        <v>220</v>
      </c>
      <c r="I5" s="116" t="s">
        <v>133</v>
      </c>
      <c r="J5" s="439" t="s">
        <v>220</v>
      </c>
    </row>
    <row r="6" spans="1:10" ht="24">
      <c r="A6" s="556"/>
      <c r="B6" s="110" t="s">
        <v>221</v>
      </c>
      <c r="C6" s="115" t="s">
        <v>222</v>
      </c>
      <c r="D6" s="119" t="s">
        <v>223</v>
      </c>
      <c r="E6" s="115" t="s">
        <v>224</v>
      </c>
      <c r="F6" s="118" t="s">
        <v>225</v>
      </c>
      <c r="G6" s="120" t="s">
        <v>226</v>
      </c>
      <c r="H6" s="371" t="s">
        <v>227</v>
      </c>
      <c r="I6" s="115" t="s">
        <v>228</v>
      </c>
      <c r="J6" s="119" t="s">
        <v>229</v>
      </c>
    </row>
    <row r="7" spans="1:10" ht="18" customHeight="1">
      <c r="A7" s="131" t="s">
        <v>19</v>
      </c>
      <c r="B7" s="268">
        <f>SUM(B8:B9)</f>
        <v>392025</v>
      </c>
      <c r="C7" s="368">
        <f>SUM(C8:C9)</f>
        <v>96408</v>
      </c>
      <c r="D7" s="413">
        <f>C7/B7</f>
        <v>0.2459230916395638</v>
      </c>
      <c r="E7" s="252">
        <f>SUM(E8:E9)</f>
        <v>12309</v>
      </c>
      <c r="F7" s="253">
        <f>SUM(F8:F9)</f>
        <v>39980</v>
      </c>
      <c r="G7" s="253">
        <f>SUM(G8:G9)</f>
        <v>52289</v>
      </c>
      <c r="H7" s="440">
        <f aca="true" t="shared" si="0" ref="H7:H40">G7/B7</f>
        <v>0.13338179963012564</v>
      </c>
      <c r="I7" s="252">
        <f>SUM(I8:I9)</f>
        <v>44119</v>
      </c>
      <c r="J7" s="441">
        <f aca="true" t="shared" si="1" ref="J7:J40">I7/B7</f>
        <v>0.11254129200943817</v>
      </c>
    </row>
    <row r="8" spans="1:10" ht="18" customHeight="1">
      <c r="A8" s="138" t="s">
        <v>20</v>
      </c>
      <c r="B8" s="210">
        <f aca="true" t="shared" si="2" ref="B8:I8">SUM(B10:B22)</f>
        <v>357656</v>
      </c>
      <c r="C8" s="288">
        <f t="shared" si="2"/>
        <v>88330</v>
      </c>
      <c r="D8" s="413">
        <f>C8/B8</f>
        <v>0.24696915471850045</v>
      </c>
      <c r="E8" s="211">
        <f t="shared" si="2"/>
        <v>11143</v>
      </c>
      <c r="F8" s="212">
        <f t="shared" si="2"/>
        <v>36868</v>
      </c>
      <c r="G8" s="212">
        <f t="shared" si="2"/>
        <v>48011</v>
      </c>
      <c r="H8" s="440">
        <f t="shared" si="0"/>
        <v>0.13423792694656317</v>
      </c>
      <c r="I8" s="211">
        <f t="shared" si="2"/>
        <v>40319</v>
      </c>
      <c r="J8" s="441">
        <f t="shared" si="1"/>
        <v>0.11273122777193728</v>
      </c>
    </row>
    <row r="9" spans="1:10" ht="18" customHeight="1">
      <c r="A9" s="138" t="s">
        <v>21</v>
      </c>
      <c r="B9" s="254">
        <f>SUM(B23,B25,B27,B31,B36,B38)</f>
        <v>34369</v>
      </c>
      <c r="C9" s="251">
        <f>G9+I9</f>
        <v>8078</v>
      </c>
      <c r="D9" s="413">
        <f>C9/B9</f>
        <v>0.23503738834414734</v>
      </c>
      <c r="E9" s="254">
        <f>SUM(E23,E25,E27,E31,E36,E38)</f>
        <v>1166</v>
      </c>
      <c r="F9" s="212">
        <f>SUM(F23,F25,F27,F31,F36,F38)</f>
        <v>3112</v>
      </c>
      <c r="G9" s="212">
        <f>SUM(G23,G25,G27,G31,G36,G38)</f>
        <v>4278</v>
      </c>
      <c r="H9" s="440">
        <f t="shared" si="0"/>
        <v>0.12447263522360266</v>
      </c>
      <c r="I9" s="254">
        <f>SUM(I23,I25,I27,I31,I36,I38)</f>
        <v>3800</v>
      </c>
      <c r="J9" s="441">
        <f t="shared" si="1"/>
        <v>0.11056475312054467</v>
      </c>
    </row>
    <row r="10" spans="1:10" ht="18" customHeight="1">
      <c r="A10" s="21" t="s">
        <v>230</v>
      </c>
      <c r="B10" s="107">
        <v>133077</v>
      </c>
      <c r="C10" s="191">
        <f>SUM(E10,F10,I10)</f>
        <v>33677</v>
      </c>
      <c r="D10" s="416">
        <f>C10/B10</f>
        <v>0.2530640155699332</v>
      </c>
      <c r="E10" s="202">
        <v>4337</v>
      </c>
      <c r="F10" s="203">
        <v>14874</v>
      </c>
      <c r="G10" s="256">
        <f aca="true" t="shared" si="3" ref="G10:G22">E10+F10</f>
        <v>19211</v>
      </c>
      <c r="H10" s="418">
        <f t="shared" si="0"/>
        <v>0.14436003216183113</v>
      </c>
      <c r="I10" s="257">
        <v>14466</v>
      </c>
      <c r="J10" s="442">
        <f t="shared" si="1"/>
        <v>0.10870398340810207</v>
      </c>
    </row>
    <row r="11" spans="1:10" ht="18" customHeight="1">
      <c r="A11" s="25" t="s">
        <v>22</v>
      </c>
      <c r="B11" s="258">
        <v>22775</v>
      </c>
      <c r="C11" s="335">
        <f>SUM(E11,F11,I11)</f>
        <v>6395</v>
      </c>
      <c r="D11" s="416">
        <f aca="true" t="shared" si="4" ref="D11:D22">C11/B11</f>
        <v>0.2807903402854007</v>
      </c>
      <c r="E11" s="259">
        <v>791</v>
      </c>
      <c r="F11" s="196">
        <v>2710</v>
      </c>
      <c r="G11" s="260">
        <f t="shared" si="3"/>
        <v>3501</v>
      </c>
      <c r="H11" s="416">
        <f t="shared" si="0"/>
        <v>0.1537211855104281</v>
      </c>
      <c r="I11" s="195">
        <v>2894</v>
      </c>
      <c r="J11" s="415">
        <f t="shared" si="1"/>
        <v>0.12706915477497255</v>
      </c>
    </row>
    <row r="12" spans="1:10" ht="18" customHeight="1">
      <c r="A12" s="25" t="s">
        <v>231</v>
      </c>
      <c r="B12" s="258">
        <v>31903</v>
      </c>
      <c r="C12" s="193">
        <f aca="true" t="shared" si="5" ref="C12:C22">SUM(E12,F12,I12)</f>
        <v>6835</v>
      </c>
      <c r="D12" s="416">
        <f t="shared" si="4"/>
        <v>0.2142431746230762</v>
      </c>
      <c r="E12" s="259">
        <v>790</v>
      </c>
      <c r="F12" s="196">
        <v>2571</v>
      </c>
      <c r="G12" s="260">
        <f t="shared" si="3"/>
        <v>3361</v>
      </c>
      <c r="H12" s="416">
        <f t="shared" si="0"/>
        <v>0.10535059398802621</v>
      </c>
      <c r="I12" s="195">
        <v>3474</v>
      </c>
      <c r="J12" s="415">
        <f t="shared" si="1"/>
        <v>0.10889258063505</v>
      </c>
    </row>
    <row r="13" spans="1:10" ht="18" customHeight="1">
      <c r="A13" s="25" t="s">
        <v>23</v>
      </c>
      <c r="B13" s="258">
        <v>28756</v>
      </c>
      <c r="C13" s="193">
        <f t="shared" si="5"/>
        <v>6988</v>
      </c>
      <c r="D13" s="416">
        <f t="shared" si="4"/>
        <v>0.24301015440255946</v>
      </c>
      <c r="E13" s="259">
        <v>784</v>
      </c>
      <c r="F13" s="196">
        <v>2560</v>
      </c>
      <c r="G13" s="194">
        <f t="shared" si="3"/>
        <v>3344</v>
      </c>
      <c r="H13" s="416">
        <f t="shared" si="0"/>
        <v>0.11628877451662262</v>
      </c>
      <c r="I13" s="195">
        <v>3644</v>
      </c>
      <c r="J13" s="415">
        <f t="shared" si="1"/>
        <v>0.12672137988593685</v>
      </c>
    </row>
    <row r="14" spans="1:10" ht="18" customHeight="1">
      <c r="A14" s="25" t="s">
        <v>24</v>
      </c>
      <c r="B14" s="258">
        <v>11657</v>
      </c>
      <c r="C14" s="193">
        <f t="shared" si="5"/>
        <v>3187</v>
      </c>
      <c r="D14" s="416">
        <f t="shared" si="4"/>
        <v>0.2733979583083126</v>
      </c>
      <c r="E14" s="259">
        <v>247</v>
      </c>
      <c r="F14" s="196">
        <v>1118</v>
      </c>
      <c r="G14" s="188">
        <f t="shared" si="3"/>
        <v>1365</v>
      </c>
      <c r="H14" s="416">
        <f t="shared" si="0"/>
        <v>0.11709702324783391</v>
      </c>
      <c r="I14" s="195">
        <v>1822</v>
      </c>
      <c r="J14" s="415">
        <f t="shared" si="1"/>
        <v>0.15630093506047868</v>
      </c>
    </row>
    <row r="15" spans="1:10" ht="18" customHeight="1">
      <c r="A15" s="25" t="s">
        <v>25</v>
      </c>
      <c r="B15" s="258">
        <v>16597</v>
      </c>
      <c r="C15" s="193">
        <f t="shared" si="5"/>
        <v>4085</v>
      </c>
      <c r="D15" s="416">
        <f t="shared" si="4"/>
        <v>0.2461288184611677</v>
      </c>
      <c r="E15" s="259">
        <v>578</v>
      </c>
      <c r="F15" s="196">
        <v>1678</v>
      </c>
      <c r="G15" s="260">
        <f t="shared" si="3"/>
        <v>2256</v>
      </c>
      <c r="H15" s="416">
        <f t="shared" si="0"/>
        <v>0.1359281797915286</v>
      </c>
      <c r="I15" s="261">
        <v>1829</v>
      </c>
      <c r="J15" s="415">
        <f t="shared" si="1"/>
        <v>0.1102006386696391</v>
      </c>
    </row>
    <row r="16" spans="1:10" ht="18" customHeight="1">
      <c r="A16" s="25" t="s">
        <v>26</v>
      </c>
      <c r="B16" s="258">
        <v>11793</v>
      </c>
      <c r="C16" s="193">
        <f t="shared" si="5"/>
        <v>2713</v>
      </c>
      <c r="D16" s="416">
        <f t="shared" si="4"/>
        <v>0.23005172559993217</v>
      </c>
      <c r="E16" s="259">
        <v>319</v>
      </c>
      <c r="F16" s="196">
        <v>1177</v>
      </c>
      <c r="G16" s="194">
        <f t="shared" si="3"/>
        <v>1496</v>
      </c>
      <c r="H16" s="416">
        <f t="shared" si="0"/>
        <v>0.12685491393199355</v>
      </c>
      <c r="I16" s="189">
        <v>1217</v>
      </c>
      <c r="J16" s="415">
        <f t="shared" si="1"/>
        <v>0.1031968116679386</v>
      </c>
    </row>
    <row r="17" spans="1:10" ht="18" customHeight="1">
      <c r="A17" s="25" t="s">
        <v>43</v>
      </c>
      <c r="B17" s="258">
        <v>28758</v>
      </c>
      <c r="C17" s="193">
        <f t="shared" si="5"/>
        <v>6184</v>
      </c>
      <c r="D17" s="416">
        <f t="shared" si="4"/>
        <v>0.2150358161207316</v>
      </c>
      <c r="E17" s="259">
        <v>852</v>
      </c>
      <c r="F17" s="196">
        <v>2678</v>
      </c>
      <c r="G17" s="194">
        <f t="shared" si="3"/>
        <v>3530</v>
      </c>
      <c r="H17" s="416">
        <f t="shared" si="0"/>
        <v>0.12274845260449266</v>
      </c>
      <c r="I17" s="195">
        <v>2654</v>
      </c>
      <c r="J17" s="415">
        <f t="shared" si="1"/>
        <v>0.09228736351623897</v>
      </c>
    </row>
    <row r="18" spans="1:10" ht="18" customHeight="1">
      <c r="A18" s="25" t="s">
        <v>70</v>
      </c>
      <c r="B18" s="258">
        <v>12110</v>
      </c>
      <c r="C18" s="193">
        <f t="shared" si="5"/>
        <v>2824</v>
      </c>
      <c r="D18" s="416">
        <f t="shared" si="4"/>
        <v>0.23319570602807596</v>
      </c>
      <c r="E18" s="259">
        <v>343</v>
      </c>
      <c r="F18" s="196">
        <v>1121</v>
      </c>
      <c r="G18" s="194">
        <f t="shared" si="3"/>
        <v>1464</v>
      </c>
      <c r="H18" s="416">
        <f t="shared" si="0"/>
        <v>0.12089182493806772</v>
      </c>
      <c r="I18" s="261">
        <v>1360</v>
      </c>
      <c r="J18" s="415">
        <f t="shared" si="1"/>
        <v>0.11230388109000826</v>
      </c>
    </row>
    <row r="19" spans="1:10" ht="18" customHeight="1">
      <c r="A19" s="25" t="s">
        <v>71</v>
      </c>
      <c r="B19" s="258">
        <v>28486</v>
      </c>
      <c r="C19" s="193">
        <f t="shared" si="5"/>
        <v>6840</v>
      </c>
      <c r="D19" s="416">
        <f t="shared" si="4"/>
        <v>0.24011795267850874</v>
      </c>
      <c r="E19" s="259">
        <v>937</v>
      </c>
      <c r="F19" s="196">
        <v>2778</v>
      </c>
      <c r="G19" s="188">
        <f t="shared" si="3"/>
        <v>3715</v>
      </c>
      <c r="H19" s="416">
        <f t="shared" si="0"/>
        <v>0.1304149406726111</v>
      </c>
      <c r="I19" s="261">
        <v>3125</v>
      </c>
      <c r="J19" s="415">
        <f t="shared" si="1"/>
        <v>0.10970301200589763</v>
      </c>
    </row>
    <row r="20" spans="1:10" ht="18" customHeight="1">
      <c r="A20" s="25" t="s">
        <v>60</v>
      </c>
      <c r="B20" s="258">
        <v>12705</v>
      </c>
      <c r="C20" s="193">
        <f t="shared" si="5"/>
        <v>4227</v>
      </c>
      <c r="D20" s="416">
        <f t="shared" si="4"/>
        <v>0.33270365997638723</v>
      </c>
      <c r="E20" s="259">
        <v>591</v>
      </c>
      <c r="F20" s="196">
        <v>1815</v>
      </c>
      <c r="G20" s="194">
        <f t="shared" si="3"/>
        <v>2406</v>
      </c>
      <c r="H20" s="416">
        <f t="shared" si="0"/>
        <v>0.18937426210153482</v>
      </c>
      <c r="I20" s="261">
        <v>1821</v>
      </c>
      <c r="J20" s="415">
        <f t="shared" si="1"/>
        <v>0.1433293978748524</v>
      </c>
    </row>
    <row r="21" spans="1:10" ht="18" customHeight="1">
      <c r="A21" s="25" t="s">
        <v>44</v>
      </c>
      <c r="B21" s="258">
        <v>9182</v>
      </c>
      <c r="C21" s="193">
        <f t="shared" si="5"/>
        <v>1986</v>
      </c>
      <c r="D21" s="416">
        <f t="shared" si="4"/>
        <v>0.2162927466782836</v>
      </c>
      <c r="E21" s="259">
        <v>236</v>
      </c>
      <c r="F21" s="196">
        <v>791</v>
      </c>
      <c r="G21" s="262">
        <f t="shared" si="3"/>
        <v>1027</v>
      </c>
      <c r="H21" s="416">
        <f t="shared" si="0"/>
        <v>0.11184927031147898</v>
      </c>
      <c r="I21" s="189">
        <v>959</v>
      </c>
      <c r="J21" s="415">
        <f t="shared" si="1"/>
        <v>0.10444347636680462</v>
      </c>
    </row>
    <row r="22" spans="1:10" ht="18" customHeight="1">
      <c r="A22" s="29" t="s">
        <v>72</v>
      </c>
      <c r="B22" s="108">
        <v>9857</v>
      </c>
      <c r="C22" s="193">
        <f t="shared" si="5"/>
        <v>2389</v>
      </c>
      <c r="D22" s="416">
        <f t="shared" si="4"/>
        <v>0.2423658313888607</v>
      </c>
      <c r="E22" s="197">
        <v>338</v>
      </c>
      <c r="F22" s="198">
        <v>997</v>
      </c>
      <c r="G22" s="262">
        <f t="shared" si="3"/>
        <v>1335</v>
      </c>
      <c r="H22" s="419">
        <f t="shared" si="0"/>
        <v>0.13543674546007914</v>
      </c>
      <c r="I22" s="197">
        <v>1054</v>
      </c>
      <c r="J22" s="415">
        <f t="shared" si="1"/>
        <v>0.10692908592878157</v>
      </c>
    </row>
    <row r="23" spans="1:10" ht="18" customHeight="1">
      <c r="A23" s="131" t="s">
        <v>27</v>
      </c>
      <c r="B23" s="210">
        <f>SUM(B24)</f>
        <v>2371</v>
      </c>
      <c r="C23" s="291">
        <f>SUM(C24)</f>
        <v>658</v>
      </c>
      <c r="D23" s="413">
        <f aca="true" t="shared" si="6" ref="D23:D40">C23/B23</f>
        <v>0.27752003374103756</v>
      </c>
      <c r="E23" s="211">
        <f>SUM(E24)</f>
        <v>81</v>
      </c>
      <c r="F23" s="212">
        <f>SUM(F24)</f>
        <v>255</v>
      </c>
      <c r="G23" s="265">
        <f>SUM(G24)</f>
        <v>336</v>
      </c>
      <c r="H23" s="440">
        <f t="shared" si="0"/>
        <v>0.1417123576549979</v>
      </c>
      <c r="I23" s="211">
        <f>SUM(I24)</f>
        <v>322</v>
      </c>
      <c r="J23" s="441">
        <f t="shared" si="1"/>
        <v>0.13580767608603964</v>
      </c>
    </row>
    <row r="24" spans="1:10" ht="18" customHeight="1">
      <c r="A24" s="33" t="s">
        <v>28</v>
      </c>
      <c r="B24" s="208">
        <v>2371</v>
      </c>
      <c r="C24" s="191">
        <f>G24+I24</f>
        <v>658</v>
      </c>
      <c r="D24" s="416">
        <f t="shared" si="6"/>
        <v>0.27752003374103756</v>
      </c>
      <c r="E24" s="206">
        <v>81</v>
      </c>
      <c r="F24" s="207">
        <v>255</v>
      </c>
      <c r="G24" s="192">
        <f>E24+F24</f>
        <v>336</v>
      </c>
      <c r="H24" s="443">
        <f t="shared" si="0"/>
        <v>0.1417123576549979</v>
      </c>
      <c r="I24" s="206">
        <v>322</v>
      </c>
      <c r="J24" s="418">
        <f t="shared" si="1"/>
        <v>0.13580767608603964</v>
      </c>
    </row>
    <row r="25" spans="1:10" ht="18" customHeight="1">
      <c r="A25" s="131" t="s">
        <v>29</v>
      </c>
      <c r="B25" s="210">
        <f>SUM(B26)</f>
        <v>991</v>
      </c>
      <c r="C25" s="291">
        <f>SUM(C26)</f>
        <v>412</v>
      </c>
      <c r="D25" s="413">
        <f t="shared" si="6"/>
        <v>0.4157416750756811</v>
      </c>
      <c r="E25" s="211">
        <f>SUM(E26)</f>
        <v>56</v>
      </c>
      <c r="F25" s="212">
        <f>SUM(F26)</f>
        <v>173</v>
      </c>
      <c r="G25" s="265">
        <f>SUM(G26)</f>
        <v>229</v>
      </c>
      <c r="H25" s="440">
        <f t="shared" si="0"/>
        <v>0.23107971745711403</v>
      </c>
      <c r="I25" s="211">
        <f>SUM(I26)</f>
        <v>183</v>
      </c>
      <c r="J25" s="441">
        <f t="shared" si="1"/>
        <v>0.1846619576185671</v>
      </c>
    </row>
    <row r="26" spans="1:10" ht="18" customHeight="1">
      <c r="A26" s="33" t="s">
        <v>30</v>
      </c>
      <c r="B26" s="205">
        <v>991</v>
      </c>
      <c r="C26" s="191">
        <f>G26+I26</f>
        <v>412</v>
      </c>
      <c r="D26" s="416">
        <f t="shared" si="6"/>
        <v>0.4157416750756811</v>
      </c>
      <c r="E26" s="206">
        <v>56</v>
      </c>
      <c r="F26" s="207">
        <v>173</v>
      </c>
      <c r="G26" s="192">
        <f>E26+F26</f>
        <v>229</v>
      </c>
      <c r="H26" s="443">
        <f t="shared" si="0"/>
        <v>0.23107971745711403</v>
      </c>
      <c r="I26" s="206">
        <v>183</v>
      </c>
      <c r="J26" s="418">
        <f t="shared" si="1"/>
        <v>0.1846619576185671</v>
      </c>
    </row>
    <row r="27" spans="1:10" ht="18" customHeight="1">
      <c r="A27" s="131" t="s">
        <v>31</v>
      </c>
      <c r="B27" s="213">
        <f>SUM(B28:B30)</f>
        <v>10441</v>
      </c>
      <c r="C27" s="264">
        <f>SUM(C28:C30)</f>
        <v>3009</v>
      </c>
      <c r="D27" s="413">
        <f t="shared" si="6"/>
        <v>0.28819078632314915</v>
      </c>
      <c r="E27" s="214">
        <f>SUM(E28:E30)</f>
        <v>408</v>
      </c>
      <c r="F27" s="215">
        <f>SUM(F28:F30)</f>
        <v>1263</v>
      </c>
      <c r="G27" s="265">
        <f>SUM(G28:G30)</f>
        <v>1671</v>
      </c>
      <c r="H27" s="440">
        <f t="shared" si="0"/>
        <v>0.1600421415573221</v>
      </c>
      <c r="I27" s="214">
        <f>SUM(I28:I30)</f>
        <v>1338</v>
      </c>
      <c r="J27" s="441">
        <f t="shared" si="1"/>
        <v>0.12814864476582702</v>
      </c>
    </row>
    <row r="28" spans="1:10" ht="18" customHeight="1">
      <c r="A28" s="34" t="s">
        <v>32</v>
      </c>
      <c r="B28" s="201">
        <v>1301</v>
      </c>
      <c r="C28" s="255">
        <f>G28+I28</f>
        <v>442</v>
      </c>
      <c r="D28" s="416">
        <f t="shared" si="6"/>
        <v>0.33973866256725593</v>
      </c>
      <c r="E28" s="202">
        <v>55</v>
      </c>
      <c r="F28" s="203">
        <v>192</v>
      </c>
      <c r="G28" s="192">
        <f>E28+F28</f>
        <v>247</v>
      </c>
      <c r="H28" s="418">
        <f t="shared" si="0"/>
        <v>0.18985395849346656</v>
      </c>
      <c r="I28" s="202">
        <v>195</v>
      </c>
      <c r="J28" s="418">
        <f t="shared" si="1"/>
        <v>0.1498847040737894</v>
      </c>
    </row>
    <row r="29" spans="1:10" ht="18" customHeight="1">
      <c r="A29" s="25" t="s">
        <v>46</v>
      </c>
      <c r="B29" s="204">
        <v>6292</v>
      </c>
      <c r="C29" s="266">
        <f>G29+I29</f>
        <v>1774</v>
      </c>
      <c r="D29" s="416">
        <f t="shared" si="6"/>
        <v>0.2819453273998729</v>
      </c>
      <c r="E29" s="195">
        <v>263</v>
      </c>
      <c r="F29" s="196">
        <v>716</v>
      </c>
      <c r="G29" s="188">
        <f>E29+F29</f>
        <v>979</v>
      </c>
      <c r="H29" s="416">
        <f t="shared" si="0"/>
        <v>0.1555944055944056</v>
      </c>
      <c r="I29" s="195">
        <v>795</v>
      </c>
      <c r="J29" s="414">
        <f t="shared" si="1"/>
        <v>0.12635092180546725</v>
      </c>
    </row>
    <row r="30" spans="1:10" ht="18" customHeight="1">
      <c r="A30" s="29" t="s">
        <v>47</v>
      </c>
      <c r="B30" s="108">
        <v>2848</v>
      </c>
      <c r="C30" s="200">
        <f>G30+I30</f>
        <v>793</v>
      </c>
      <c r="D30" s="416">
        <f t="shared" si="6"/>
        <v>0.27844101123595505</v>
      </c>
      <c r="E30" s="197">
        <v>90</v>
      </c>
      <c r="F30" s="198">
        <v>355</v>
      </c>
      <c r="G30" s="199">
        <f>E30+F30</f>
        <v>445</v>
      </c>
      <c r="H30" s="419">
        <f t="shared" si="0"/>
        <v>0.15625</v>
      </c>
      <c r="I30" s="197">
        <v>348</v>
      </c>
      <c r="J30" s="419">
        <f t="shared" si="1"/>
        <v>0.12219101123595505</v>
      </c>
    </row>
    <row r="31" spans="1:10" ht="18" customHeight="1">
      <c r="A31" s="131" t="s">
        <v>33</v>
      </c>
      <c r="B31" s="216">
        <f>SUM(B32:B35)</f>
        <v>8459</v>
      </c>
      <c r="C31" s="264">
        <f>SUM(C32:C35)</f>
        <v>2043</v>
      </c>
      <c r="D31" s="413">
        <f t="shared" si="6"/>
        <v>0.24151790991843008</v>
      </c>
      <c r="E31" s="211">
        <f>SUM(E32:E35)</f>
        <v>387</v>
      </c>
      <c r="F31" s="212">
        <f>SUM(F32:F35)</f>
        <v>660</v>
      </c>
      <c r="G31" s="265">
        <f>SUM(G32:G35)</f>
        <v>1047</v>
      </c>
      <c r="H31" s="440">
        <f t="shared" si="0"/>
        <v>0.12377349568506915</v>
      </c>
      <c r="I31" s="211">
        <f>SUM(I32:I35)</f>
        <v>996</v>
      </c>
      <c r="J31" s="441">
        <f t="shared" si="1"/>
        <v>0.11774441423336092</v>
      </c>
    </row>
    <row r="32" spans="1:10" ht="18" customHeight="1">
      <c r="A32" s="21" t="s">
        <v>232</v>
      </c>
      <c r="B32" s="209">
        <v>3768</v>
      </c>
      <c r="C32" s="255">
        <f>G32+I32</f>
        <v>1102</v>
      </c>
      <c r="D32" s="416">
        <f t="shared" si="6"/>
        <v>0.2924628450106157</v>
      </c>
      <c r="E32" s="202">
        <v>255</v>
      </c>
      <c r="F32" s="203">
        <v>311</v>
      </c>
      <c r="G32" s="192">
        <f>E32+F32</f>
        <v>566</v>
      </c>
      <c r="H32" s="418">
        <f t="shared" si="0"/>
        <v>0.15021231422505307</v>
      </c>
      <c r="I32" s="202">
        <v>536</v>
      </c>
      <c r="J32" s="418">
        <f t="shared" si="1"/>
        <v>0.14225053078556263</v>
      </c>
    </row>
    <row r="33" spans="1:10" ht="18" customHeight="1">
      <c r="A33" s="25" t="s">
        <v>35</v>
      </c>
      <c r="B33" s="204">
        <v>2281</v>
      </c>
      <c r="C33" s="193">
        <f>G33+I33</f>
        <v>572</v>
      </c>
      <c r="D33" s="416">
        <f t="shared" si="6"/>
        <v>0.2507672073651907</v>
      </c>
      <c r="E33" s="195">
        <v>85</v>
      </c>
      <c r="F33" s="196">
        <v>232</v>
      </c>
      <c r="G33" s="262">
        <f>E33+F33</f>
        <v>317</v>
      </c>
      <c r="H33" s="416">
        <f t="shared" si="0"/>
        <v>0.13897413415168786</v>
      </c>
      <c r="I33" s="195">
        <v>255</v>
      </c>
      <c r="J33" s="414">
        <f t="shared" si="1"/>
        <v>0.11179307321350285</v>
      </c>
    </row>
    <row r="34" spans="1:10" ht="18" customHeight="1">
      <c r="A34" s="25" t="s">
        <v>36</v>
      </c>
      <c r="B34" s="204">
        <v>1603</v>
      </c>
      <c r="C34" s="193">
        <f>G34+I34</f>
        <v>298</v>
      </c>
      <c r="D34" s="416">
        <f t="shared" si="6"/>
        <v>0.18590143480973176</v>
      </c>
      <c r="E34" s="195">
        <v>33</v>
      </c>
      <c r="F34" s="196">
        <v>103</v>
      </c>
      <c r="G34" s="262">
        <f>E34+F34</f>
        <v>136</v>
      </c>
      <c r="H34" s="416">
        <f t="shared" si="0"/>
        <v>0.08484092326887087</v>
      </c>
      <c r="I34" s="195">
        <v>162</v>
      </c>
      <c r="J34" s="416">
        <f t="shared" si="1"/>
        <v>0.10106051154086089</v>
      </c>
    </row>
    <row r="35" spans="1:10" ht="18" customHeight="1">
      <c r="A35" s="29" t="s">
        <v>37</v>
      </c>
      <c r="B35" s="108">
        <v>807</v>
      </c>
      <c r="C35" s="263">
        <f>G35+I35</f>
        <v>71</v>
      </c>
      <c r="D35" s="416">
        <f t="shared" si="6"/>
        <v>0.08798017348203221</v>
      </c>
      <c r="E35" s="197">
        <v>14</v>
      </c>
      <c r="F35" s="198">
        <v>14</v>
      </c>
      <c r="G35" s="262">
        <f>E35+F35</f>
        <v>28</v>
      </c>
      <c r="H35" s="419">
        <f t="shared" si="0"/>
        <v>0.03469640644361834</v>
      </c>
      <c r="I35" s="197">
        <v>43</v>
      </c>
      <c r="J35" s="417">
        <f t="shared" si="1"/>
        <v>0.05328376703841388</v>
      </c>
    </row>
    <row r="36" spans="1:10" ht="18" customHeight="1">
      <c r="A36" s="131" t="s">
        <v>38</v>
      </c>
      <c r="B36" s="210">
        <f>SUM(B37)</f>
        <v>6273</v>
      </c>
      <c r="C36" s="291">
        <f>SUM(C37)</f>
        <v>945</v>
      </c>
      <c r="D36" s="413">
        <f t="shared" si="6"/>
        <v>0.15064562410329985</v>
      </c>
      <c r="E36" s="211">
        <f>SUM(E37)</f>
        <v>92</v>
      </c>
      <c r="F36" s="212">
        <f>SUM(F37)</f>
        <v>375</v>
      </c>
      <c r="G36" s="265">
        <f>SUM(G37)</f>
        <v>467</v>
      </c>
      <c r="H36" s="440">
        <f t="shared" si="0"/>
        <v>0.07444603857803284</v>
      </c>
      <c r="I36" s="211">
        <f>SUM(I37)</f>
        <v>478</v>
      </c>
      <c r="J36" s="441">
        <f t="shared" si="1"/>
        <v>0.07619958552526701</v>
      </c>
    </row>
    <row r="37" spans="1:10" ht="18" customHeight="1">
      <c r="A37" s="33" t="s">
        <v>41</v>
      </c>
      <c r="B37" s="107">
        <v>6273</v>
      </c>
      <c r="C37" s="191">
        <f>G37+I37</f>
        <v>945</v>
      </c>
      <c r="D37" s="416">
        <f t="shared" si="6"/>
        <v>0.15064562410329985</v>
      </c>
      <c r="E37" s="189">
        <v>92</v>
      </c>
      <c r="F37" s="190">
        <v>375</v>
      </c>
      <c r="G37" s="192">
        <f>E37+F37</f>
        <v>467</v>
      </c>
      <c r="H37" s="443">
        <f t="shared" si="0"/>
        <v>0.07444603857803284</v>
      </c>
      <c r="I37" s="189">
        <v>478</v>
      </c>
      <c r="J37" s="418">
        <f t="shared" si="1"/>
        <v>0.07619958552526701</v>
      </c>
    </row>
    <row r="38" spans="1:10" ht="18" customHeight="1">
      <c r="A38" s="131" t="s">
        <v>39</v>
      </c>
      <c r="B38" s="210">
        <f>SUM(B39:B40)</f>
        <v>5834</v>
      </c>
      <c r="C38" s="264">
        <f>SUM(C39:C40)</f>
        <v>1011</v>
      </c>
      <c r="D38" s="413">
        <f t="shared" si="6"/>
        <v>0.17329448063078506</v>
      </c>
      <c r="E38" s="288">
        <f>SUM(E39:E40)</f>
        <v>142</v>
      </c>
      <c r="F38" s="289">
        <f>SUM(F39:F40)</f>
        <v>386</v>
      </c>
      <c r="G38" s="290">
        <f>SUM(G39:G40)</f>
        <v>528</v>
      </c>
      <c r="H38" s="440">
        <f t="shared" si="0"/>
        <v>0.0905039424065821</v>
      </c>
      <c r="I38" s="288">
        <f>SUM(I39:I40)</f>
        <v>483</v>
      </c>
      <c r="J38" s="441">
        <f t="shared" si="1"/>
        <v>0.08279053822420294</v>
      </c>
    </row>
    <row r="39" spans="1:10" ht="18" customHeight="1">
      <c r="A39" s="21" t="s">
        <v>40</v>
      </c>
      <c r="B39" s="201">
        <v>4971</v>
      </c>
      <c r="C39" s="191">
        <f>G39+I39</f>
        <v>831</v>
      </c>
      <c r="D39" s="416">
        <f t="shared" si="6"/>
        <v>0.16716958358479178</v>
      </c>
      <c r="E39" s="202">
        <v>112</v>
      </c>
      <c r="F39" s="203">
        <v>314</v>
      </c>
      <c r="G39" s="192">
        <f>E39+F39</f>
        <v>426</v>
      </c>
      <c r="H39" s="418">
        <f t="shared" si="0"/>
        <v>0.08569704284852142</v>
      </c>
      <c r="I39" s="202">
        <v>405</v>
      </c>
      <c r="J39" s="418">
        <f t="shared" si="1"/>
        <v>0.08147254073627037</v>
      </c>
    </row>
    <row r="40" spans="1:10" ht="18" customHeight="1">
      <c r="A40" s="29" t="s">
        <v>233</v>
      </c>
      <c r="B40" s="108">
        <v>863</v>
      </c>
      <c r="C40" s="200">
        <f>G40+I40</f>
        <v>180</v>
      </c>
      <c r="D40" s="419">
        <f t="shared" si="6"/>
        <v>0.2085747392815759</v>
      </c>
      <c r="E40" s="197">
        <v>30</v>
      </c>
      <c r="F40" s="198">
        <v>72</v>
      </c>
      <c r="G40" s="199">
        <f>E40+F40</f>
        <v>102</v>
      </c>
      <c r="H40" s="419">
        <f t="shared" si="0"/>
        <v>0.11819235225955968</v>
      </c>
      <c r="I40" s="197">
        <v>78</v>
      </c>
      <c r="J40" s="419">
        <f t="shared" si="1"/>
        <v>0.09038238702201622</v>
      </c>
    </row>
    <row r="41" spans="1:14" ht="18" customHeight="1">
      <c r="A41" s="10"/>
      <c r="B41" s="12"/>
      <c r="C41" s="12"/>
      <c r="D41" s="12"/>
      <c r="E41" s="12"/>
      <c r="F41" s="12"/>
      <c r="G41" s="12"/>
      <c r="H41" s="12"/>
      <c r="I41" s="12"/>
      <c r="J41" s="12"/>
      <c r="K41" s="12"/>
      <c r="N41" s="12"/>
    </row>
    <row r="42" spans="1:14" ht="18" customHeight="1">
      <c r="A42" s="10" t="s">
        <v>325</v>
      </c>
      <c r="B42" s="35"/>
      <c r="C42" s="35"/>
      <c r="D42" s="35"/>
      <c r="E42" s="12"/>
      <c r="F42" s="12"/>
      <c r="G42" s="12"/>
      <c r="H42" s="12"/>
      <c r="I42" s="12"/>
      <c r="J42" s="12"/>
      <c r="K42" s="12"/>
      <c r="N42" s="12"/>
    </row>
    <row r="43" spans="1:14" ht="18" customHeight="1">
      <c r="A43" s="10" t="s">
        <v>316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N43" s="12"/>
    </row>
    <row r="44" spans="1:14" ht="18" customHeight="1">
      <c r="A44" s="10"/>
      <c r="F44" s="12"/>
      <c r="G44" s="12"/>
      <c r="H44" s="12"/>
      <c r="I44" s="12"/>
      <c r="J44" s="12"/>
      <c r="K44" s="12"/>
      <c r="N44" s="12"/>
    </row>
    <row r="45" spans="1:14" ht="12">
      <c r="A45" s="10"/>
      <c r="B45" s="12"/>
      <c r="C45" s="12"/>
      <c r="D45" s="12"/>
      <c r="E45" s="12"/>
      <c r="F45" s="12"/>
      <c r="G45" s="12"/>
      <c r="H45" s="12"/>
      <c r="I45" s="12"/>
      <c r="J45" s="12"/>
      <c r="K45" s="12"/>
      <c r="N45" s="12"/>
    </row>
    <row r="46" spans="1:14" ht="12">
      <c r="A46" s="10"/>
      <c r="B46" s="12"/>
      <c r="C46" s="12"/>
      <c r="D46" s="12"/>
      <c r="E46" s="12"/>
      <c r="F46" s="109"/>
      <c r="G46" s="109"/>
      <c r="H46" s="109"/>
      <c r="I46" s="109"/>
      <c r="J46" s="109"/>
      <c r="K46" s="109"/>
      <c r="L46" s="187"/>
      <c r="M46" s="187"/>
      <c r="N46" s="109"/>
    </row>
    <row r="48" spans="1:2" ht="12">
      <c r="A48" s="10"/>
      <c r="B48" s="12"/>
    </row>
  </sheetData>
  <sheetProtection/>
  <mergeCells count="6">
    <mergeCell ref="A1:J1"/>
    <mergeCell ref="A3:A6"/>
    <mergeCell ref="C3:D4"/>
    <mergeCell ref="B4:B5"/>
    <mergeCell ref="E4:H4"/>
    <mergeCell ref="I4:J4"/>
  </mergeCells>
  <printOptions horizontalCentered="1"/>
  <pageMargins left="0.5118110236220472" right="0.4724409448818898" top="0.5511811023622047" bottom="0.11811023622047245" header="0.5118110236220472" footer="0.5118110236220472"/>
  <pageSetup horizontalDpi="600" verticalDpi="600" orientation="portrait" paperSize="9" r:id="rId1"/>
  <headerFooter alignWithMargins="0">
    <oddHeader>&amp;L表3-1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48"/>
  <sheetViews>
    <sheetView zoomScale="120" zoomScaleNormal="120" zoomScalePageLayoutView="0" workbookViewId="0" topLeftCell="A37">
      <selection activeCell="A43" sqref="A43"/>
    </sheetView>
  </sheetViews>
  <sheetFormatPr defaultColWidth="9.00390625" defaultRowHeight="13.5"/>
  <cols>
    <col min="1" max="1" width="11.00390625" style="106" customWidth="1"/>
    <col min="2" max="10" width="9.125" style="106" customWidth="1"/>
    <col min="11" max="11" width="9.00390625" style="106" customWidth="1"/>
    <col min="12" max="13" width="9.00390625" style="184" customWidth="1"/>
    <col min="14" max="16384" width="9.00390625" style="106" customWidth="1"/>
  </cols>
  <sheetData>
    <row r="1" spans="1:13" s="104" customFormat="1" ht="31.5" customHeight="1">
      <c r="A1" s="553" t="s">
        <v>277</v>
      </c>
      <c r="B1" s="553"/>
      <c r="C1" s="553"/>
      <c r="D1" s="553"/>
      <c r="E1" s="553"/>
      <c r="F1" s="553"/>
      <c r="G1" s="553"/>
      <c r="H1" s="553"/>
      <c r="I1" s="553"/>
      <c r="J1" s="553"/>
      <c r="L1" s="186"/>
      <c r="M1" s="186"/>
    </row>
    <row r="2" spans="1:10" ht="20.25" customHeight="1">
      <c r="A2" s="105"/>
      <c r="B2" s="105"/>
      <c r="J2" s="217" t="s">
        <v>246</v>
      </c>
    </row>
    <row r="3" spans="1:10" ht="18" customHeight="1">
      <c r="A3" s="554" t="s">
        <v>61</v>
      </c>
      <c r="B3" s="113"/>
      <c r="C3" s="557" t="s">
        <v>155</v>
      </c>
      <c r="D3" s="558"/>
      <c r="E3" s="111"/>
      <c r="F3" s="111"/>
      <c r="G3" s="111"/>
      <c r="H3" s="111"/>
      <c r="I3" s="111"/>
      <c r="J3" s="112"/>
    </row>
    <row r="4" spans="1:10" ht="18" customHeight="1">
      <c r="A4" s="555"/>
      <c r="B4" s="561" t="s">
        <v>152</v>
      </c>
      <c r="C4" s="559"/>
      <c r="D4" s="560"/>
      <c r="E4" s="562" t="s">
        <v>154</v>
      </c>
      <c r="F4" s="563"/>
      <c r="G4" s="563"/>
      <c r="H4" s="564"/>
      <c r="I4" s="562" t="s">
        <v>153</v>
      </c>
      <c r="J4" s="564"/>
    </row>
    <row r="5" spans="1:10" ht="18" customHeight="1">
      <c r="A5" s="555"/>
      <c r="B5" s="561"/>
      <c r="C5" s="114" t="s">
        <v>133</v>
      </c>
      <c r="D5" s="437" t="s">
        <v>220</v>
      </c>
      <c r="E5" s="116" t="s">
        <v>134</v>
      </c>
      <c r="F5" s="117" t="s">
        <v>135</v>
      </c>
      <c r="G5" s="117" t="s">
        <v>136</v>
      </c>
      <c r="H5" s="438" t="s">
        <v>220</v>
      </c>
      <c r="I5" s="116" t="s">
        <v>133</v>
      </c>
      <c r="J5" s="439" t="s">
        <v>220</v>
      </c>
    </row>
    <row r="6" spans="1:10" ht="24">
      <c r="A6" s="556"/>
      <c r="B6" s="110" t="s">
        <v>169</v>
      </c>
      <c r="C6" s="115" t="s">
        <v>222</v>
      </c>
      <c r="D6" s="119" t="s">
        <v>223</v>
      </c>
      <c r="E6" s="115" t="s">
        <v>170</v>
      </c>
      <c r="F6" s="118" t="s">
        <v>171</v>
      </c>
      <c r="G6" s="120" t="s">
        <v>172</v>
      </c>
      <c r="H6" s="371" t="s">
        <v>227</v>
      </c>
      <c r="I6" s="115" t="s">
        <v>173</v>
      </c>
      <c r="J6" s="119" t="s">
        <v>229</v>
      </c>
    </row>
    <row r="7" spans="1:10" ht="18" customHeight="1">
      <c r="A7" s="131" t="s">
        <v>19</v>
      </c>
      <c r="B7" s="268">
        <f>SUM(B8,B12,B15,B20,B28,B31,B35,B37)</f>
        <v>392025</v>
      </c>
      <c r="C7" s="268">
        <f>SUM(C8,C12,C15,C20,C28,C31,C35,C37)</f>
        <v>96408</v>
      </c>
      <c r="D7" s="413">
        <f aca="true" t="shared" si="0" ref="D7:D21">C7/B7</f>
        <v>0.2459230916395638</v>
      </c>
      <c r="E7" s="368">
        <f>SUM(E8,E12,E15,E20,E28,E31,E35,E37)</f>
        <v>12309</v>
      </c>
      <c r="F7" s="412">
        <f>SUM(F8,F12,F15,F20,F28,F31,F35,F37)</f>
        <v>39980</v>
      </c>
      <c r="G7" s="479">
        <f>SUM(G8,G12,G15,G20,G28,G31,G35,G37)</f>
        <v>52289</v>
      </c>
      <c r="H7" s="440">
        <f aca="true" t="shared" si="1" ref="H7:H40">G7/B7</f>
        <v>0.13338179963012564</v>
      </c>
      <c r="I7" s="268">
        <f>SUM(I8,I12,I15,I20,I28,I31,I35,I37)</f>
        <v>44119</v>
      </c>
      <c r="J7" s="441">
        <f aca="true" t="shared" si="2" ref="J7:J40">I7/B7</f>
        <v>0.11254129200943817</v>
      </c>
    </row>
    <row r="8" spans="1:10" ht="18" customHeight="1">
      <c r="A8" s="138" t="s">
        <v>278</v>
      </c>
      <c r="B8" s="210">
        <f>SUM(B9:B11)</f>
        <v>42920</v>
      </c>
      <c r="C8" s="210">
        <f>SUM(C9:C11)</f>
        <v>10359</v>
      </c>
      <c r="D8" s="413">
        <f t="shared" si="0"/>
        <v>0.2413560111835974</v>
      </c>
      <c r="E8" s="211">
        <f>SUM(E9:E11)</f>
        <v>1184</v>
      </c>
      <c r="F8" s="212">
        <f>SUM(F9:F11)</f>
        <v>3992</v>
      </c>
      <c r="G8" s="212">
        <f>SUM(G9:G11)</f>
        <v>5176</v>
      </c>
      <c r="H8" s="440">
        <f t="shared" si="1"/>
        <v>0.12059645852749301</v>
      </c>
      <c r="I8" s="211">
        <f>SUM(I9:I11)</f>
        <v>5183</v>
      </c>
      <c r="J8" s="441">
        <f t="shared" si="2"/>
        <v>0.12075955265610439</v>
      </c>
    </row>
    <row r="9" spans="1:10" ht="18" customHeight="1">
      <c r="A9" s="25" t="s">
        <v>23</v>
      </c>
      <c r="B9" s="258">
        <v>28756</v>
      </c>
      <c r="C9" s="193">
        <f>SUM(E9,F9,I9)</f>
        <v>6988</v>
      </c>
      <c r="D9" s="416">
        <f t="shared" si="0"/>
        <v>0.24301015440255946</v>
      </c>
      <c r="E9" s="259">
        <v>784</v>
      </c>
      <c r="F9" s="196">
        <v>2560</v>
      </c>
      <c r="G9" s="194">
        <f>E9+F9</f>
        <v>3344</v>
      </c>
      <c r="H9" s="416">
        <f t="shared" si="1"/>
        <v>0.11628877451662262</v>
      </c>
      <c r="I9" s="195">
        <v>3644</v>
      </c>
      <c r="J9" s="415">
        <f t="shared" si="2"/>
        <v>0.12672137988593685</v>
      </c>
    </row>
    <row r="10" spans="1:10" ht="18" customHeight="1">
      <c r="A10" s="25" t="s">
        <v>26</v>
      </c>
      <c r="B10" s="258">
        <v>11793</v>
      </c>
      <c r="C10" s="193">
        <f>SUM(E10,F10,I10)</f>
        <v>2713</v>
      </c>
      <c r="D10" s="416">
        <f t="shared" si="0"/>
        <v>0.23005172559993217</v>
      </c>
      <c r="E10" s="195">
        <v>319</v>
      </c>
      <c r="F10" s="196">
        <v>1177</v>
      </c>
      <c r="G10" s="194">
        <f>E10+F10</f>
        <v>1496</v>
      </c>
      <c r="H10" s="416">
        <f t="shared" si="1"/>
        <v>0.12685491393199355</v>
      </c>
      <c r="I10" s="195">
        <v>1217</v>
      </c>
      <c r="J10" s="416">
        <f t="shared" si="2"/>
        <v>0.1031968116679386</v>
      </c>
    </row>
    <row r="11" spans="1:10" ht="18" customHeight="1">
      <c r="A11" s="469" t="s">
        <v>28</v>
      </c>
      <c r="B11" s="470">
        <v>2371</v>
      </c>
      <c r="C11" s="263">
        <f>G11+I11</f>
        <v>658</v>
      </c>
      <c r="D11" s="416">
        <f t="shared" si="0"/>
        <v>0.27752003374103756</v>
      </c>
      <c r="E11" s="467">
        <v>81</v>
      </c>
      <c r="F11" s="468">
        <v>255</v>
      </c>
      <c r="G11" s="262">
        <f>E11+F11</f>
        <v>336</v>
      </c>
      <c r="H11" s="395">
        <f t="shared" si="1"/>
        <v>0.1417123576549979</v>
      </c>
      <c r="I11" s="467">
        <v>322</v>
      </c>
      <c r="J11" s="417">
        <f t="shared" si="2"/>
        <v>0.13580767608603964</v>
      </c>
    </row>
    <row r="12" spans="1:10" ht="18" customHeight="1">
      <c r="A12" s="138" t="s">
        <v>279</v>
      </c>
      <c r="B12" s="210">
        <f>SUM(B13:B14)</f>
        <v>13696</v>
      </c>
      <c r="C12" s="288">
        <f>SUM(C13:C14)</f>
        <v>4639</v>
      </c>
      <c r="D12" s="413">
        <f t="shared" si="0"/>
        <v>0.3387120327102804</v>
      </c>
      <c r="E12" s="211">
        <f>SUM(E13:E14)</f>
        <v>647</v>
      </c>
      <c r="F12" s="212">
        <f>SUM(F13:F14)</f>
        <v>1988</v>
      </c>
      <c r="G12" s="212">
        <f>SUM(G13:G14)</f>
        <v>2635</v>
      </c>
      <c r="H12" s="440">
        <f t="shared" si="1"/>
        <v>0.19239193925233644</v>
      </c>
      <c r="I12" s="211">
        <f>SUM(I13:I14)</f>
        <v>2004</v>
      </c>
      <c r="J12" s="441">
        <f t="shared" si="2"/>
        <v>0.14632009345794392</v>
      </c>
    </row>
    <row r="13" spans="1:10" ht="18" customHeight="1">
      <c r="A13" s="464" t="s">
        <v>60</v>
      </c>
      <c r="B13" s="475">
        <v>12705</v>
      </c>
      <c r="C13" s="263">
        <f>SUM(E13,F13,I13)</f>
        <v>4227</v>
      </c>
      <c r="D13" s="417">
        <f t="shared" si="0"/>
        <v>0.33270365997638723</v>
      </c>
      <c r="E13" s="465">
        <v>591</v>
      </c>
      <c r="F13" s="466">
        <v>1815</v>
      </c>
      <c r="G13" s="262">
        <f>E13+F13</f>
        <v>2406</v>
      </c>
      <c r="H13" s="417">
        <f aca="true" t="shared" si="3" ref="H13:H20">G13/B13</f>
        <v>0.18937426210153482</v>
      </c>
      <c r="I13" s="261">
        <v>1821</v>
      </c>
      <c r="J13" s="417">
        <f aca="true" t="shared" si="4" ref="J13:J20">I13/B13</f>
        <v>0.1433293978748524</v>
      </c>
    </row>
    <row r="14" spans="1:10" ht="18" customHeight="1">
      <c r="A14" s="469" t="s">
        <v>30</v>
      </c>
      <c r="B14" s="471">
        <v>991</v>
      </c>
      <c r="C14" s="263">
        <f>G14+I14</f>
        <v>412</v>
      </c>
      <c r="D14" s="417">
        <f t="shared" si="0"/>
        <v>0.4157416750756811</v>
      </c>
      <c r="E14" s="467">
        <v>56</v>
      </c>
      <c r="F14" s="468">
        <v>173</v>
      </c>
      <c r="G14" s="262">
        <f>E14+F14</f>
        <v>229</v>
      </c>
      <c r="H14" s="395">
        <f t="shared" si="3"/>
        <v>0.23107971745711403</v>
      </c>
      <c r="I14" s="467">
        <v>183</v>
      </c>
      <c r="J14" s="417">
        <f t="shared" si="4"/>
        <v>0.1846619576185671</v>
      </c>
    </row>
    <row r="15" spans="1:10" ht="18" customHeight="1">
      <c r="A15" s="138" t="s">
        <v>280</v>
      </c>
      <c r="B15" s="210">
        <f>SUM(B16:B19)</f>
        <v>33216</v>
      </c>
      <c r="C15" s="211">
        <f>SUM(C16:C19)</f>
        <v>9404</v>
      </c>
      <c r="D15" s="413">
        <f t="shared" si="0"/>
        <v>0.283116570327553</v>
      </c>
      <c r="E15" s="211">
        <f>SUM(E16:E19)</f>
        <v>1199</v>
      </c>
      <c r="F15" s="212">
        <f>SUM(F16:F19)</f>
        <v>3973</v>
      </c>
      <c r="G15" s="212">
        <f>SUM(G16:G19)</f>
        <v>5172</v>
      </c>
      <c r="H15" s="440">
        <f t="shared" si="3"/>
        <v>0.15570809248554912</v>
      </c>
      <c r="I15" s="211">
        <f>SUM(I16:I19)</f>
        <v>4232</v>
      </c>
      <c r="J15" s="441">
        <f t="shared" si="4"/>
        <v>0.12740847784200385</v>
      </c>
    </row>
    <row r="16" spans="1:10" ht="18" customHeight="1">
      <c r="A16" s="464" t="s">
        <v>22</v>
      </c>
      <c r="B16" s="475">
        <v>22775</v>
      </c>
      <c r="C16" s="263">
        <f>SUM(E16,F16,I16)</f>
        <v>6395</v>
      </c>
      <c r="D16" s="417">
        <f t="shared" si="0"/>
        <v>0.2807903402854007</v>
      </c>
      <c r="E16" s="465">
        <v>791</v>
      </c>
      <c r="F16" s="466">
        <v>2710</v>
      </c>
      <c r="G16" s="262">
        <f>E16+F16</f>
        <v>3501</v>
      </c>
      <c r="H16" s="417">
        <f t="shared" si="3"/>
        <v>0.1537211855104281</v>
      </c>
      <c r="I16" s="261">
        <v>2894</v>
      </c>
      <c r="J16" s="417">
        <f t="shared" si="4"/>
        <v>0.12706915477497255</v>
      </c>
    </row>
    <row r="17" spans="1:10" ht="18" customHeight="1">
      <c r="A17" s="472" t="s">
        <v>32</v>
      </c>
      <c r="B17" s="473">
        <v>1301</v>
      </c>
      <c r="C17" s="335">
        <f>G17+I17</f>
        <v>442</v>
      </c>
      <c r="D17" s="417">
        <f t="shared" si="0"/>
        <v>0.33973866256725593</v>
      </c>
      <c r="E17" s="261">
        <v>55</v>
      </c>
      <c r="F17" s="466">
        <v>192</v>
      </c>
      <c r="G17" s="262">
        <f>E17+F17</f>
        <v>247</v>
      </c>
      <c r="H17" s="417">
        <f t="shared" si="3"/>
        <v>0.18985395849346656</v>
      </c>
      <c r="I17" s="261">
        <v>195</v>
      </c>
      <c r="J17" s="417">
        <f t="shared" si="4"/>
        <v>0.1498847040737894</v>
      </c>
    </row>
    <row r="18" spans="1:10" ht="18" customHeight="1">
      <c r="A18" s="25" t="s">
        <v>46</v>
      </c>
      <c r="B18" s="204">
        <v>6292</v>
      </c>
      <c r="C18" s="266">
        <f>G18+I18</f>
        <v>1774</v>
      </c>
      <c r="D18" s="416">
        <f t="shared" si="0"/>
        <v>0.2819453273998729</v>
      </c>
      <c r="E18" s="195">
        <v>263</v>
      </c>
      <c r="F18" s="196">
        <v>716</v>
      </c>
      <c r="G18" s="188">
        <f>E18+F18</f>
        <v>979</v>
      </c>
      <c r="H18" s="416">
        <f t="shared" si="3"/>
        <v>0.1555944055944056</v>
      </c>
      <c r="I18" s="195">
        <v>795</v>
      </c>
      <c r="J18" s="414">
        <f t="shared" si="4"/>
        <v>0.12635092180546725</v>
      </c>
    </row>
    <row r="19" spans="1:10" ht="18" customHeight="1">
      <c r="A19" s="29" t="s">
        <v>47</v>
      </c>
      <c r="B19" s="108">
        <v>2848</v>
      </c>
      <c r="C19" s="200">
        <f>G19+I19</f>
        <v>793</v>
      </c>
      <c r="D19" s="416">
        <f t="shared" si="0"/>
        <v>0.27844101123595505</v>
      </c>
      <c r="E19" s="197">
        <v>90</v>
      </c>
      <c r="F19" s="198">
        <v>355</v>
      </c>
      <c r="G19" s="199">
        <f>E19+F19</f>
        <v>445</v>
      </c>
      <c r="H19" s="419">
        <f t="shared" si="3"/>
        <v>0.15625</v>
      </c>
      <c r="I19" s="197">
        <v>348</v>
      </c>
      <c r="J19" s="419">
        <f t="shared" si="4"/>
        <v>0.12219101123595505</v>
      </c>
    </row>
    <row r="20" spans="1:10" ht="18" customHeight="1">
      <c r="A20" s="131" t="s">
        <v>281</v>
      </c>
      <c r="B20" s="210">
        <f>SUM(B21:B27)</f>
        <v>165303</v>
      </c>
      <c r="C20" s="291">
        <f>SUM(C21:C27)</f>
        <v>41731</v>
      </c>
      <c r="D20" s="413">
        <f t="shared" si="0"/>
        <v>0.25245155865289803</v>
      </c>
      <c r="E20" s="211">
        <f>SUM(E21:E27)</f>
        <v>5314</v>
      </c>
      <c r="F20" s="212">
        <f>SUM(F21:F27)</f>
        <v>17773</v>
      </c>
      <c r="G20" s="265">
        <f>SUM(G21:G27)</f>
        <v>23087</v>
      </c>
      <c r="H20" s="440">
        <f t="shared" si="3"/>
        <v>0.13966473687712866</v>
      </c>
      <c r="I20" s="211">
        <f>SUM(I21:I27)</f>
        <v>18644</v>
      </c>
      <c r="J20" s="441">
        <f t="shared" si="4"/>
        <v>0.11278682177576935</v>
      </c>
    </row>
    <row r="21" spans="1:10" ht="18" customHeight="1">
      <c r="A21" s="21" t="s">
        <v>42</v>
      </c>
      <c r="B21" s="107">
        <v>133077</v>
      </c>
      <c r="C21" s="191">
        <f>SUM(E21,F21,I21)</f>
        <v>33677</v>
      </c>
      <c r="D21" s="416">
        <f t="shared" si="0"/>
        <v>0.2530640155699332</v>
      </c>
      <c r="E21" s="202">
        <v>4337</v>
      </c>
      <c r="F21" s="203">
        <v>14874</v>
      </c>
      <c r="G21" s="192">
        <f aca="true" t="shared" si="5" ref="G21:G27">E21+F21</f>
        <v>19211</v>
      </c>
      <c r="H21" s="418">
        <f aca="true" t="shared" si="6" ref="H21:H27">G21/B21</f>
        <v>0.14436003216183113</v>
      </c>
      <c r="I21" s="257">
        <v>14466</v>
      </c>
      <c r="J21" s="442">
        <f aca="true" t="shared" si="7" ref="J21:J27">I21/B21</f>
        <v>0.10870398340810207</v>
      </c>
    </row>
    <row r="22" spans="1:10" ht="18" customHeight="1">
      <c r="A22" s="25" t="s">
        <v>24</v>
      </c>
      <c r="B22" s="258">
        <v>11657</v>
      </c>
      <c r="C22" s="193">
        <f>SUM(E22,F22,I22)</f>
        <v>3187</v>
      </c>
      <c r="D22" s="416">
        <f aca="true" t="shared" si="8" ref="D22:D27">C22/B22</f>
        <v>0.2733979583083126</v>
      </c>
      <c r="E22" s="259">
        <v>247</v>
      </c>
      <c r="F22" s="196">
        <v>1118</v>
      </c>
      <c r="G22" s="188">
        <f t="shared" si="5"/>
        <v>1365</v>
      </c>
      <c r="H22" s="417">
        <f t="shared" si="6"/>
        <v>0.11709702324783391</v>
      </c>
      <c r="I22" s="195">
        <v>1822</v>
      </c>
      <c r="J22" s="415">
        <f t="shared" si="7"/>
        <v>0.15630093506047868</v>
      </c>
    </row>
    <row r="23" spans="1:10" ht="18" customHeight="1">
      <c r="A23" s="25" t="s">
        <v>70</v>
      </c>
      <c r="B23" s="258">
        <v>12110</v>
      </c>
      <c r="C23" s="193">
        <f>SUM(E23,F23,I23)</f>
        <v>2824</v>
      </c>
      <c r="D23" s="416">
        <f t="shared" si="8"/>
        <v>0.23319570602807596</v>
      </c>
      <c r="E23" s="259">
        <v>343</v>
      </c>
      <c r="F23" s="196">
        <v>1121</v>
      </c>
      <c r="G23" s="194">
        <f t="shared" si="5"/>
        <v>1464</v>
      </c>
      <c r="H23" s="416">
        <f t="shared" si="6"/>
        <v>0.12089182493806772</v>
      </c>
      <c r="I23" s="195">
        <v>1360</v>
      </c>
      <c r="J23" s="416">
        <f t="shared" si="7"/>
        <v>0.11230388109000826</v>
      </c>
    </row>
    <row r="24" spans="1:10" ht="18" customHeight="1">
      <c r="A24" s="464" t="s">
        <v>232</v>
      </c>
      <c r="B24" s="474">
        <v>3768</v>
      </c>
      <c r="C24" s="335">
        <f>G24+I24</f>
        <v>1102</v>
      </c>
      <c r="D24" s="417">
        <f t="shared" si="8"/>
        <v>0.2924628450106157</v>
      </c>
      <c r="E24" s="261">
        <v>255</v>
      </c>
      <c r="F24" s="466">
        <v>311</v>
      </c>
      <c r="G24" s="262">
        <f t="shared" si="5"/>
        <v>566</v>
      </c>
      <c r="H24" s="417">
        <f t="shared" si="6"/>
        <v>0.15021231422505307</v>
      </c>
      <c r="I24" s="261">
        <v>536</v>
      </c>
      <c r="J24" s="417">
        <f t="shared" si="7"/>
        <v>0.14225053078556263</v>
      </c>
    </row>
    <row r="25" spans="1:10" ht="18" customHeight="1">
      <c r="A25" s="25" t="s">
        <v>35</v>
      </c>
      <c r="B25" s="204">
        <v>2281</v>
      </c>
      <c r="C25" s="193">
        <f>G25+I25</f>
        <v>572</v>
      </c>
      <c r="D25" s="416">
        <f t="shared" si="8"/>
        <v>0.2507672073651907</v>
      </c>
      <c r="E25" s="195">
        <v>85</v>
      </c>
      <c r="F25" s="196">
        <v>232</v>
      </c>
      <c r="G25" s="262">
        <f t="shared" si="5"/>
        <v>317</v>
      </c>
      <c r="H25" s="416">
        <f t="shared" si="6"/>
        <v>0.13897413415168786</v>
      </c>
      <c r="I25" s="195">
        <v>255</v>
      </c>
      <c r="J25" s="414">
        <f t="shared" si="7"/>
        <v>0.11179307321350285</v>
      </c>
    </row>
    <row r="26" spans="1:10" ht="18" customHeight="1">
      <c r="A26" s="25" t="s">
        <v>36</v>
      </c>
      <c r="B26" s="204">
        <v>1603</v>
      </c>
      <c r="C26" s="193">
        <f>G26+I26</f>
        <v>298</v>
      </c>
      <c r="D26" s="416">
        <f t="shared" si="8"/>
        <v>0.18590143480973176</v>
      </c>
      <c r="E26" s="195">
        <v>33</v>
      </c>
      <c r="F26" s="196">
        <v>103</v>
      </c>
      <c r="G26" s="262">
        <f t="shared" si="5"/>
        <v>136</v>
      </c>
      <c r="H26" s="416">
        <f t="shared" si="6"/>
        <v>0.08484092326887087</v>
      </c>
      <c r="I26" s="195">
        <v>162</v>
      </c>
      <c r="J26" s="416">
        <f t="shared" si="7"/>
        <v>0.10106051154086089</v>
      </c>
    </row>
    <row r="27" spans="1:10" ht="18" customHeight="1">
      <c r="A27" s="29" t="s">
        <v>37</v>
      </c>
      <c r="B27" s="108">
        <v>807</v>
      </c>
      <c r="C27" s="263">
        <f>G27+I27</f>
        <v>71</v>
      </c>
      <c r="D27" s="416">
        <f t="shared" si="8"/>
        <v>0.08798017348203221</v>
      </c>
      <c r="E27" s="197">
        <v>14</v>
      </c>
      <c r="F27" s="198">
        <v>14</v>
      </c>
      <c r="G27" s="262">
        <f t="shared" si="5"/>
        <v>28</v>
      </c>
      <c r="H27" s="419">
        <f t="shared" si="6"/>
        <v>0.03469640644361834</v>
      </c>
      <c r="I27" s="197">
        <v>43</v>
      </c>
      <c r="J27" s="417">
        <f t="shared" si="7"/>
        <v>0.05328376703841388</v>
      </c>
    </row>
    <row r="28" spans="1:10" ht="24" customHeight="1">
      <c r="A28" s="269" t="s">
        <v>285</v>
      </c>
      <c r="B28" s="210">
        <f>SUM(B29:B30)</f>
        <v>37940</v>
      </c>
      <c r="C28" s="211">
        <f>SUM(C29:C30)</f>
        <v>8170</v>
      </c>
      <c r="D28" s="413">
        <f aca="true" t="shared" si="9" ref="D28:D40">C28/B28</f>
        <v>0.21534001054296256</v>
      </c>
      <c r="E28" s="211">
        <f>SUM(E29:E30)</f>
        <v>1088</v>
      </c>
      <c r="F28" s="212">
        <f>SUM(F29:F30)</f>
        <v>3469</v>
      </c>
      <c r="G28" s="212">
        <f>SUM(G29:G30)</f>
        <v>4557</v>
      </c>
      <c r="H28" s="440">
        <f t="shared" si="1"/>
        <v>0.12011070110701107</v>
      </c>
      <c r="I28" s="211">
        <f>SUM(I29:I30)</f>
        <v>3613</v>
      </c>
      <c r="J28" s="441">
        <f t="shared" si="2"/>
        <v>0.09522930943595151</v>
      </c>
    </row>
    <row r="29" spans="1:10" ht="18" customHeight="1">
      <c r="A29" s="464" t="s">
        <v>43</v>
      </c>
      <c r="B29" s="475">
        <v>28758</v>
      </c>
      <c r="C29" s="263">
        <f>SUM(E29,F29,I29)</f>
        <v>6184</v>
      </c>
      <c r="D29" s="417">
        <f t="shared" si="9"/>
        <v>0.2150358161207316</v>
      </c>
      <c r="E29" s="465">
        <v>852</v>
      </c>
      <c r="F29" s="466">
        <v>2678</v>
      </c>
      <c r="G29" s="262">
        <f>E29+F29</f>
        <v>3530</v>
      </c>
      <c r="H29" s="417">
        <f t="shared" si="1"/>
        <v>0.12274845260449266</v>
      </c>
      <c r="I29" s="261">
        <v>2654</v>
      </c>
      <c r="J29" s="414">
        <f t="shared" si="2"/>
        <v>0.09228736351623897</v>
      </c>
    </row>
    <row r="30" spans="1:10" ht="18" customHeight="1">
      <c r="A30" s="29" t="s">
        <v>44</v>
      </c>
      <c r="B30" s="476">
        <v>9182</v>
      </c>
      <c r="C30" s="200">
        <f>SUM(E30,F30,I30)</f>
        <v>1986</v>
      </c>
      <c r="D30" s="419">
        <f t="shared" si="9"/>
        <v>0.2162927466782836</v>
      </c>
      <c r="E30" s="477">
        <v>236</v>
      </c>
      <c r="F30" s="198">
        <v>791</v>
      </c>
      <c r="G30" s="199">
        <f>E30+F30</f>
        <v>1027</v>
      </c>
      <c r="H30" s="419">
        <f t="shared" si="1"/>
        <v>0.11184927031147898</v>
      </c>
      <c r="I30" s="197">
        <v>959</v>
      </c>
      <c r="J30" s="419">
        <f t="shared" si="2"/>
        <v>0.10444347636680462</v>
      </c>
    </row>
    <row r="31" spans="1:10" ht="18" customHeight="1">
      <c r="A31" s="138" t="s">
        <v>284</v>
      </c>
      <c r="B31" s="216">
        <f>SUM(B32:B34)</f>
        <v>44616</v>
      </c>
      <c r="C31" s="211">
        <f>SUM(C32:C34)</f>
        <v>10174</v>
      </c>
      <c r="D31" s="413">
        <f t="shared" si="9"/>
        <v>0.22803478572709343</v>
      </c>
      <c r="E31" s="211">
        <f>SUM(E32:E34)</f>
        <v>1367</v>
      </c>
      <c r="F31" s="212">
        <f>SUM(F32:F34)</f>
        <v>4150</v>
      </c>
      <c r="G31" s="212">
        <f>SUM(G32:G34)</f>
        <v>5517</v>
      </c>
      <c r="H31" s="440">
        <f t="shared" si="1"/>
        <v>0.12365519096288327</v>
      </c>
      <c r="I31" s="211">
        <f>SUM(I32:I34)</f>
        <v>4657</v>
      </c>
      <c r="J31" s="441">
        <f t="shared" si="2"/>
        <v>0.10437959476421015</v>
      </c>
    </row>
    <row r="32" spans="1:10" ht="18" customHeight="1">
      <c r="A32" s="464" t="s">
        <v>71</v>
      </c>
      <c r="B32" s="475">
        <v>28486</v>
      </c>
      <c r="C32" s="263">
        <f>SUM(E32,F32,I32)</f>
        <v>6840</v>
      </c>
      <c r="D32" s="417">
        <f t="shared" si="9"/>
        <v>0.24011795267850874</v>
      </c>
      <c r="E32" s="465">
        <v>937</v>
      </c>
      <c r="F32" s="466">
        <v>2778</v>
      </c>
      <c r="G32" s="192">
        <f>E32+F32</f>
        <v>3715</v>
      </c>
      <c r="H32" s="417">
        <f t="shared" si="1"/>
        <v>0.1304149406726111</v>
      </c>
      <c r="I32" s="261">
        <v>3125</v>
      </c>
      <c r="J32" s="414">
        <f t="shared" si="2"/>
        <v>0.10970301200589763</v>
      </c>
    </row>
    <row r="33" spans="1:10" ht="18" customHeight="1">
      <c r="A33" s="25" t="s">
        <v>72</v>
      </c>
      <c r="B33" s="204">
        <v>9857</v>
      </c>
      <c r="C33" s="193">
        <f>SUM(E33,F33,I33)</f>
        <v>2389</v>
      </c>
      <c r="D33" s="416">
        <f>C33/B33</f>
        <v>0.2423658313888607</v>
      </c>
      <c r="E33" s="195">
        <v>338</v>
      </c>
      <c r="F33" s="196">
        <v>997</v>
      </c>
      <c r="G33" s="194">
        <f>E33+F33</f>
        <v>1335</v>
      </c>
      <c r="H33" s="416">
        <f>G33/B33</f>
        <v>0.13543674546007914</v>
      </c>
      <c r="I33" s="195">
        <v>1054</v>
      </c>
      <c r="J33" s="416">
        <f>I33/B33</f>
        <v>0.10692908592878157</v>
      </c>
    </row>
    <row r="34" spans="1:10" ht="18" customHeight="1">
      <c r="A34" s="469" t="s">
        <v>41</v>
      </c>
      <c r="B34" s="107">
        <v>6273</v>
      </c>
      <c r="C34" s="263">
        <f>G34+I34</f>
        <v>945</v>
      </c>
      <c r="D34" s="417">
        <f>C34/B34</f>
        <v>0.15064562410329985</v>
      </c>
      <c r="E34" s="189">
        <v>92</v>
      </c>
      <c r="F34" s="190">
        <v>375</v>
      </c>
      <c r="G34" s="262">
        <f>E34+F34</f>
        <v>467</v>
      </c>
      <c r="H34" s="395">
        <f>G34/B34</f>
        <v>0.07444603857803284</v>
      </c>
      <c r="I34" s="189">
        <v>478</v>
      </c>
      <c r="J34" s="417">
        <f>I34/B34</f>
        <v>0.07619958552526701</v>
      </c>
    </row>
    <row r="35" spans="1:10" ht="18" customHeight="1">
      <c r="A35" s="138" t="s">
        <v>283</v>
      </c>
      <c r="B35" s="210">
        <f>SUM(B36)</f>
        <v>31903</v>
      </c>
      <c r="C35" s="288">
        <f>SUM(C36)</f>
        <v>6835</v>
      </c>
      <c r="D35" s="413">
        <f t="shared" si="9"/>
        <v>0.2142431746230762</v>
      </c>
      <c r="E35" s="211">
        <f>SUM(E36)</f>
        <v>790</v>
      </c>
      <c r="F35" s="212">
        <f>SUM(F36)</f>
        <v>2571</v>
      </c>
      <c r="G35" s="212">
        <f>SUM(G36)</f>
        <v>3361</v>
      </c>
      <c r="H35" s="440">
        <f t="shared" si="1"/>
        <v>0.10535059398802621</v>
      </c>
      <c r="I35" s="211">
        <f>SUM(I36)</f>
        <v>3474</v>
      </c>
      <c r="J35" s="441">
        <f t="shared" si="2"/>
        <v>0.10889258063505</v>
      </c>
    </row>
    <row r="36" spans="1:10" ht="18" customHeight="1">
      <c r="A36" s="33" t="s">
        <v>45</v>
      </c>
      <c r="B36" s="475">
        <v>31903</v>
      </c>
      <c r="C36" s="263">
        <f>SUM(E36,F36,I36)</f>
        <v>6835</v>
      </c>
      <c r="D36" s="417">
        <f t="shared" si="9"/>
        <v>0.2142431746230762</v>
      </c>
      <c r="E36" s="465">
        <v>790</v>
      </c>
      <c r="F36" s="466">
        <v>2571</v>
      </c>
      <c r="G36" s="188">
        <f>E36+F36</f>
        <v>3361</v>
      </c>
      <c r="H36" s="417">
        <f t="shared" si="1"/>
        <v>0.10535059398802621</v>
      </c>
      <c r="I36" s="261">
        <v>3474</v>
      </c>
      <c r="J36" s="414">
        <f t="shared" si="2"/>
        <v>0.10889258063505</v>
      </c>
    </row>
    <row r="37" spans="1:10" ht="18" customHeight="1">
      <c r="A37" s="478" t="s">
        <v>282</v>
      </c>
      <c r="B37" s="210">
        <f>SUM(B38:B40)</f>
        <v>22431</v>
      </c>
      <c r="C37" s="211">
        <f>SUM(C38:C40)</f>
        <v>5096</v>
      </c>
      <c r="D37" s="413">
        <f t="shared" si="9"/>
        <v>0.22718559136908742</v>
      </c>
      <c r="E37" s="288">
        <f>SUM(E38:E40)</f>
        <v>720</v>
      </c>
      <c r="F37" s="289">
        <f>SUM(F38:F40)</f>
        <v>2064</v>
      </c>
      <c r="G37" s="289">
        <f>SUM(G38:G40)</f>
        <v>2784</v>
      </c>
      <c r="H37" s="440">
        <f t="shared" si="1"/>
        <v>0.12411394944496455</v>
      </c>
      <c r="I37" s="288">
        <f>SUM(I38:I40)</f>
        <v>2312</v>
      </c>
      <c r="J37" s="441">
        <f t="shared" si="2"/>
        <v>0.10307164192412287</v>
      </c>
    </row>
    <row r="38" spans="1:10" ht="18" customHeight="1">
      <c r="A38" s="464" t="s">
        <v>25</v>
      </c>
      <c r="B38" s="475">
        <v>16597</v>
      </c>
      <c r="C38" s="263">
        <f>SUM(E38,F38,I38)</f>
        <v>4085</v>
      </c>
      <c r="D38" s="417">
        <f t="shared" si="9"/>
        <v>0.2461288184611677</v>
      </c>
      <c r="E38" s="465">
        <v>578</v>
      </c>
      <c r="F38" s="466">
        <v>1678</v>
      </c>
      <c r="G38" s="262">
        <f>E38+F38</f>
        <v>2256</v>
      </c>
      <c r="H38" s="417">
        <f t="shared" si="1"/>
        <v>0.1359281797915286</v>
      </c>
      <c r="I38" s="261">
        <v>1829</v>
      </c>
      <c r="J38" s="417">
        <f t="shared" si="2"/>
        <v>0.1102006386696391</v>
      </c>
    </row>
    <row r="39" spans="1:10" ht="18" customHeight="1">
      <c r="A39" s="464" t="s">
        <v>40</v>
      </c>
      <c r="B39" s="473">
        <v>4971</v>
      </c>
      <c r="C39" s="263">
        <f>G39+I39</f>
        <v>831</v>
      </c>
      <c r="D39" s="417">
        <f t="shared" si="9"/>
        <v>0.16716958358479178</v>
      </c>
      <c r="E39" s="261">
        <v>112</v>
      </c>
      <c r="F39" s="466">
        <v>314</v>
      </c>
      <c r="G39" s="262">
        <f>E39+F39</f>
        <v>426</v>
      </c>
      <c r="H39" s="417">
        <f t="shared" si="1"/>
        <v>0.08569704284852142</v>
      </c>
      <c r="I39" s="261">
        <v>405</v>
      </c>
      <c r="J39" s="417">
        <f t="shared" si="2"/>
        <v>0.08147254073627037</v>
      </c>
    </row>
    <row r="40" spans="1:10" ht="18" customHeight="1">
      <c r="A40" s="29" t="s">
        <v>73</v>
      </c>
      <c r="B40" s="108">
        <v>863</v>
      </c>
      <c r="C40" s="200">
        <f>G40+I40</f>
        <v>180</v>
      </c>
      <c r="D40" s="419">
        <f t="shared" si="9"/>
        <v>0.2085747392815759</v>
      </c>
      <c r="E40" s="197">
        <v>30</v>
      </c>
      <c r="F40" s="198">
        <v>72</v>
      </c>
      <c r="G40" s="199">
        <f>E40+F40</f>
        <v>102</v>
      </c>
      <c r="H40" s="419">
        <f t="shared" si="1"/>
        <v>0.11819235225955968</v>
      </c>
      <c r="I40" s="197">
        <v>78</v>
      </c>
      <c r="J40" s="419">
        <f t="shared" si="2"/>
        <v>0.09038238702201622</v>
      </c>
    </row>
    <row r="41" spans="1:14" ht="18" customHeight="1">
      <c r="A41" s="10"/>
      <c r="B41" s="12"/>
      <c r="C41" s="12"/>
      <c r="D41" s="12"/>
      <c r="E41" s="12"/>
      <c r="F41" s="12"/>
      <c r="G41" s="12"/>
      <c r="H41" s="12"/>
      <c r="I41" s="12"/>
      <c r="J41" s="12"/>
      <c r="K41" s="12"/>
      <c r="N41" s="12"/>
    </row>
    <row r="42" spans="1:14" ht="18" customHeight="1">
      <c r="A42" s="10" t="s">
        <v>325</v>
      </c>
      <c r="B42" s="35"/>
      <c r="C42" s="35"/>
      <c r="D42" s="35"/>
      <c r="E42" s="12"/>
      <c r="F42" s="12"/>
      <c r="G42" s="12"/>
      <c r="H42" s="12"/>
      <c r="I42" s="12"/>
      <c r="J42" s="12"/>
      <c r="K42" s="12"/>
      <c r="N42" s="12"/>
    </row>
    <row r="43" spans="1:14" ht="18" customHeight="1">
      <c r="A43" s="10" t="s">
        <v>316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N43" s="12"/>
    </row>
    <row r="44" spans="1:14" ht="18" customHeight="1">
      <c r="A44" s="10"/>
      <c r="F44" s="12"/>
      <c r="G44" s="12"/>
      <c r="H44" s="12"/>
      <c r="I44" s="12"/>
      <c r="J44" s="12"/>
      <c r="K44" s="12"/>
      <c r="N44" s="12"/>
    </row>
    <row r="45" spans="1:14" ht="12">
      <c r="A45" s="10"/>
      <c r="B45" s="12"/>
      <c r="C45" s="12"/>
      <c r="D45" s="12"/>
      <c r="E45" s="12"/>
      <c r="F45" s="12"/>
      <c r="G45" s="12"/>
      <c r="H45" s="12"/>
      <c r="I45" s="12"/>
      <c r="J45" s="12"/>
      <c r="K45" s="12"/>
      <c r="N45" s="12"/>
    </row>
    <row r="46" spans="1:14" ht="12">
      <c r="A46" s="10"/>
      <c r="B46" s="12"/>
      <c r="C46" s="12"/>
      <c r="D46" s="12"/>
      <c r="E46" s="12"/>
      <c r="F46" s="109"/>
      <c r="G46" s="109"/>
      <c r="H46" s="109"/>
      <c r="I46" s="109"/>
      <c r="J46" s="109"/>
      <c r="K46" s="109"/>
      <c r="L46" s="187"/>
      <c r="M46" s="187"/>
      <c r="N46" s="109"/>
    </row>
    <row r="48" spans="1:2" ht="12">
      <c r="A48" s="10"/>
      <c r="B48" s="12"/>
    </row>
  </sheetData>
  <sheetProtection/>
  <mergeCells count="6">
    <mergeCell ref="A1:J1"/>
    <mergeCell ref="A3:A6"/>
    <mergeCell ref="C3:D4"/>
    <mergeCell ref="B4:B5"/>
    <mergeCell ref="E4:H4"/>
    <mergeCell ref="I4:J4"/>
  </mergeCells>
  <printOptions horizontalCentered="1"/>
  <pageMargins left="0.5118110236220472" right="0.4724409448818898" top="0.5511811023622047" bottom="0.5118110236220472" header="0.5118110236220472" footer="0.5118110236220472"/>
  <pageSetup horizontalDpi="600" verticalDpi="600" orientation="portrait" paperSize="9" r:id="rId1"/>
  <headerFooter alignWithMargins="0">
    <oddHeader>&amp;L表3-2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　由美子</dc:creator>
  <cp:keywords/>
  <dc:description/>
  <cp:lastModifiedBy>秋田県</cp:lastModifiedBy>
  <cp:lastPrinted>2012-08-26T23:54:45Z</cp:lastPrinted>
  <dcterms:created xsi:type="dcterms:W3CDTF">1999-11-22T06:59:10Z</dcterms:created>
  <dcterms:modified xsi:type="dcterms:W3CDTF">2016-03-02T07:15:44Z</dcterms:modified>
  <cp:category/>
  <cp:version/>
  <cp:contentType/>
  <cp:contentStatus/>
</cp:coreProperties>
</file>