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  <sheet name="人口動態ランキング　入力シート" sheetId="12" state="hidden" r:id="rId12"/>
  </sheets>
  <definedNames>
    <definedName name="_xlnm.Print_Area" localSheetId="0">'１面'!$A$1:$FA$60</definedName>
    <definedName name="_xlnm.Print_Area" localSheetId="1">'2面'!$A$1:$L$59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'人口動態ランキング'!$A$1:$N$31</definedName>
    <definedName name="_xlnm.Print_Area" localSheetId="11">'人口動態ランキング　入力シート'!$A$1:$N$31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<sst xmlns="http://schemas.openxmlformats.org/spreadsheetml/2006/main" count="917" uniqueCount="442">
  <si>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</si>
  <si>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</si>
  <si>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</si>
  <si>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</si>
  <si>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</si>
  <si>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</si>
  <si>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</si>
  <si>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</si>
  <si>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</si>
  <si>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</si>
  <si>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</si>
  <si>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</si>
  <si>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</si>
  <si>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</si>
  <si>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</si>
  <si>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</si>
  <si>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</si>
  <si>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</si>
  <si>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</si>
  <si>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</si>
  <si>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</si>
  <si>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</si>
  <si>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</si>
  <si>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</si>
  <si>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</si>
  <si>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</si>
  <si>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</si>
  <si>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</si>
  <si>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</si>
  <si>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</si>
  <si>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</si>
  <si>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</si>
  <si>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</si>
  <si>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</si>
  <si>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</si>
  <si>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</si>
  <si>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</si>
  <si>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</si>
  <si>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</si>
  <si>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</si>
  <si>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</si>
  <si>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</si>
  <si>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</si>
  <si>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</si>
  <si>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</si>
  <si>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</si>
  <si>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</si>
  <si>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</si>
  <si>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</si>
  <si>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</si>
  <si>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</si>
  <si>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</si>
  <si>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</si>
  <si>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</si>
  <si>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</si>
  <si>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</si>
  <si>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</si>
  <si>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</si>
  <si>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</si>
  <si>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</si>
  <si>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</si>
  <si>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</si>
  <si>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</si>
  <si>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</si>
  <si>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</si>
  <si>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</si>
  <si>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</si>
  <si>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</si>
  <si>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</si>
  <si>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</si>
  <si>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</si>
  <si>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</si>
  <si>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</si>
  <si>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</si>
  <si>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</si>
  <si>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</si>
  <si>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</si>
  <si>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</si>
  <si>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</si>
  <si>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</si>
  <si>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</si>
  <si>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</si>
  <si>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</si>
  <si>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</si>
  <si>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</si>
  <si>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</si>
  <si>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</si>
  <si>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</si>
  <si>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</si>
  <si>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</si>
  <si>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</si>
  <si>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</si>
  <si>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</si>
  <si>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</si>
  <si>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</si>
  <si>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</si>
  <si>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</si>
  <si>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</si>
  <si>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</si>
  <si>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</si>
  <si>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</si>
  <si>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</si>
  <si>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</si>
  <si>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</si>
  <si>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</si>
  <si>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</si>
  <si>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</si>
  <si>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</si>
  <si>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</si>
  <si>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</si>
  <si>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</si>
  <si>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</si>
  <si>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</si>
  <si>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</si>
  <si>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</si>
  <si>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</si>
  <si>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</si>
  <si>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</si>
  <si>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</si>
  <si>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</si>
  <si>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</si>
  <si>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</si>
  <si>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</si>
  <si>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</si>
  <si>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</si>
  <si>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</si>
  <si>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</si>
  <si>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</si>
  <si>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</si>
  <si>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</si>
  <si>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</si>
  <si>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</si>
  <si>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</si>
  <si>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</si>
  <si>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</si>
  <si>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</si>
  <si>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</si>
  <si>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</si>
  <si>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</si>
  <si>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</si>
  <si>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</si>
  <si>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</si>
  <si>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</si>
  <si>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</si>
  <si>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</si>
  <si>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</si>
  <si>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</si>
  <si>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</si>
  <si>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</si>
  <si>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</si>
  <si>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</si>
  <si>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</si>
  <si>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</si>
  <si>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</si>
  <si>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</si>
  <si>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</si>
  <si>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</si>
  <si>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</si>
  <si>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</si>
  <si>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</si>
  <si>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</si>
  <si>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</si>
  <si>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</si>
  <si>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</si>
  <si>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</si>
  <si>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</si>
  <si>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</si>
  <si>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</si>
  <si>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</si>
  <si>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</si>
  <si>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</si>
  <si>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</si>
  <si>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</si>
  <si>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</si>
  <si>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</si>
  <si>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</si>
  <si>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</si>
  <si>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</si>
  <si>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</si>
  <si>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</si>
  <si>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</si>
  <si>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</si>
  <si>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</si>
  <si>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</si>
  <si>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</si>
  <si>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</si>
  <si>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</si>
  <si>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</si>
  <si>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</si>
  <si>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</si>
  <si>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</si>
  <si>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</si>
  <si>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</si>
  <si>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</si>
  <si>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</si>
  <si>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</si>
  <si>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</si>
  <si>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</si>
  <si>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</si>
  <si>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</si>
  <si>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</si>
  <si>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</si>
  <si>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</si>
  <si>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</si>
  <si>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</si>
  <si>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</si>
  <si>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</si>
  <si>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</si>
  <si>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</si>
  <si>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</si>
  <si>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</si>
  <si>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</si>
  <si>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</si>
  <si>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</si>
  <si>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</si>
  <si>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</si>
  <si>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</si>
  <si>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</si>
  <si>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</si>
  <si>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</si>
  <si>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</si>
  <si>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</si>
  <si>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</si>
  <si>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</si>
  <si>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</si>
  <si>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</si>
  <si>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</si>
  <si>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</si>
  <si>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</si>
  <si>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</si>
  <si>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</si>
  <si>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</si>
  <si>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</si>
  <si>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</si>
  <si>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</si>
  <si>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</si>
  <si>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</si>
  <si>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</si>
  <si>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</si>
  <si>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</si>
  <si>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</si>
  <si>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</si>
  <si>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</si>
  <si>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</si>
  <si>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</si>
  <si>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</si>
  <si>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</si>
  <si>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</si>
  <si>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</si>
  <si>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</si>
  <si>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</si>
  <si>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</si>
  <si>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</si>
  <si>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</si>
  <si>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</si>
  <si>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</si>
  <si>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</si>
  <si>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</si>
  <si>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</si>
  <si>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</si>
  <si>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</si>
  <si>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</si>
  <si>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</si>
  <si>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</si>
  <si>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</si>
  <si>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</si>
  <si>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</si>
  <si>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</si>
  <si>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</si>
  <si>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</si>
  <si>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</si>
  <si>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</si>
  <si>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</si>
  <si>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</si>
  <si>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</si>
  <si>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</si>
  <si>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</si>
  <si>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</si>
  <si>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</si>
  <si>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</si>
  <si>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</si>
  <si>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</si>
  <si>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</si>
  <si>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</si>
  <si>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</si>
  <si>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</si>
  <si>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</si>
  <si>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</si>
  <si>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</si>
  <si>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</si>
  <si>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</si>
  <si>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</si>
  <si>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</si>
  <si>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</si>
  <si>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</si>
  <si>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８月</t>
  </si>
  <si>
    <t>H21人口(H20.10～H21.9)</t>
  </si>
  <si>
    <t>H21(世帯)</t>
  </si>
  <si>
    <t>９月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</si>
  <si>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</si>
  <si>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</si>
  <si>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</si>
  <si>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</si>
  <si>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</si>
  <si>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</si>
  <si>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</si>
  <si>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</si>
  <si>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8.1</t>
  </si>
  <si>
    <t>８月</t>
  </si>
  <si>
    <t>秋田市</t>
  </si>
  <si>
    <t>大館市</t>
  </si>
  <si>
    <t>9.1</t>
  </si>
  <si>
    <t>９月</t>
  </si>
  <si>
    <t>20/10～21/9</t>
  </si>
  <si>
    <t>H21(世帯)</t>
  </si>
  <si>
    <t>H22(世帯)</t>
  </si>
  <si>
    <t>H20.10.1</t>
  </si>
  <si>
    <t>H21.10.1</t>
  </si>
  <si>
    <t>H19.10 ～ H20.9</t>
  </si>
  <si>
    <t>H20.10 ～ H21.9</t>
  </si>
  <si>
    <t>人口増減</t>
  </si>
  <si>
    <t>10月</t>
  </si>
  <si>
    <t>20/10～21/9</t>
  </si>
  <si>
    <t>10.1</t>
  </si>
  <si>
    <t>北秋田市</t>
  </si>
  <si>
    <t>横手市</t>
  </si>
  <si>
    <t>11月</t>
  </si>
  <si>
    <t>11.1</t>
  </si>
  <si>
    <t>１１月</t>
  </si>
  <si>
    <t>12月</t>
  </si>
  <si>
    <t>12.1</t>
  </si>
  <si>
    <t>１２月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</si>
  <si>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</si>
  <si>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</si>
  <si>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</si>
  <si>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</si>
  <si>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</si>
  <si>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</si>
  <si>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</si>
  <si>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</si>
  <si>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</si>
  <si>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</si>
  <si>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</si>
  <si>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</si>
  <si>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</si>
  <si>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</si>
  <si>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</si>
  <si>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</si>
  <si>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</si>
  <si>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</si>
  <si>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</si>
  <si>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</si>
  <si>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</si>
  <si>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</si>
  <si>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</si>
  <si>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</si>
  <si>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</si>
  <si>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</si>
  <si>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</si>
  <si>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</si>
  <si>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</si>
  <si>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</si>
  <si>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</si>
  <si>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</si>
  <si>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</si>
  <si>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</si>
  <si>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</si>
  <si>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</si>
  <si>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</si>
  <si>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</si>
  <si>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</si>
  <si>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</si>
  <si>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</si>
  <si>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</si>
  <si>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</si>
  <si>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</si>
  <si>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</si>
  <si>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</si>
  <si>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</si>
  <si>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</si>
  <si>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</si>
  <si>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</si>
  <si>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</si>
  <si>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</si>
  <si>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</si>
  <si>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小坂町</t>
  </si>
  <si>
    <t>八峰町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</si>
  <si>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</si>
  <si>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</si>
  <si>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</si>
  <si>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</si>
  <si>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</si>
  <si>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</si>
  <si>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</si>
  <si>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</si>
  <si>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</si>
  <si>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</si>
  <si>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</si>
  <si>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</si>
  <si>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</si>
  <si>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</si>
  <si>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</si>
  <si>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</si>
  <si>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Ｈ２１．　６月</t>
  </si>
  <si>
    <t>人口増減　</t>
  </si>
  <si>
    <t>H22（人口）</t>
  </si>
  <si>
    <t>H21（人口）</t>
  </si>
  <si>
    <t>現在</t>
  </si>
  <si>
    <t>平成 ２２年</t>
  </si>
  <si>
    <t>１日</t>
  </si>
  <si>
    <t>１．</t>
  </si>
  <si>
    <t>現在の本県の総人口は、</t>
  </si>
  <si>
    <t>　　　　・二重線以下の数値は平成１７年国勢調査の確定値をもとに算出した月単位のものである。</t>
  </si>
  <si>
    <t>　　で、前月に比べ</t>
  </si>
  <si>
    <t>上表合計</t>
  </si>
  <si>
    <t>人口動態確認</t>
  </si>
  <si>
    <t>自然動態確認</t>
  </si>
  <si>
    <t>社会動態確認</t>
  </si>
  <si>
    <t>７月</t>
  </si>
  <si>
    <t xml:space="preserve">（平成２２年　７月２３日公表）     </t>
  </si>
  <si>
    <t>平成22年 7月1日</t>
  </si>
  <si>
    <t>７．平成２２年６月の人口動態状況</t>
  </si>
  <si>
    <t>H21. 7.1</t>
  </si>
  <si>
    <t>6.1</t>
  </si>
  <si>
    <t>7.1</t>
  </si>
  <si>
    <t>Ｈ２１．　７月</t>
  </si>
  <si>
    <t>６月</t>
  </si>
  <si>
    <t>21/10～22/6</t>
  </si>
  <si>
    <t>No</t>
  </si>
  <si>
    <t>由利本荘市</t>
  </si>
  <si>
    <t>大仙市</t>
  </si>
  <si>
    <t>鹿角市</t>
  </si>
  <si>
    <t>能代市</t>
  </si>
  <si>
    <t>横手市</t>
  </si>
  <si>
    <t>井川町</t>
  </si>
  <si>
    <t>H22人口(H21.10～H22.7)</t>
  </si>
  <si>
    <t>八峰町,大館市</t>
  </si>
  <si>
    <t>秋田市、由利本荘市、横手市等</t>
  </si>
  <si>
    <t>減少した。</t>
  </si>
  <si>
    <t>人の減少</t>
  </si>
  <si>
    <t>の減少となる。</t>
  </si>
  <si>
    <t>世帯増加した。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</si>
</sst>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5" fillId="0" borderId="12" xfId="0" applyNumberFormat="1" applyFont="1" applyBorder="1" applyAlignment="1">
      <alignment horizontal="right"/>
    </xf>
    <xf numFmtId="40" fontId="5" fillId="0" borderId="13" xfId="0" applyNumberFormat="1" applyFont="1" applyBorder="1" applyAlignment="1">
      <alignment horizontal="right"/>
    </xf>
    <xf numFmtId="40" fontId="5" fillId="0" borderId="9" xfId="0" applyNumberFormat="1" applyFont="1" applyBorder="1" applyAlignment="1">
      <alignment horizontal="right"/>
    </xf>
    <xf numFmtId="40" fontId="5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0" xfId="0" applyBorder="1" applyAlignment="1">
      <alignment/>
    </xf>
    <xf numFmtId="38" fontId="24" fillId="0" borderId="0" xfId="17" applyFont="1" applyAlignment="1">
      <alignment horizontal="centerContinuous"/>
    </xf>
    <xf numFmtId="38" fontId="24" fillId="0" borderId="0" xfId="17" applyFont="1" applyAlignment="1">
      <alignment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49" fontId="26" fillId="0" borderId="0" xfId="17" applyNumberFormat="1" applyFont="1" applyAlignment="1">
      <alignment/>
    </xf>
    <xf numFmtId="38" fontId="27" fillId="0" borderId="15" xfId="17" applyFont="1" applyBorder="1" applyAlignment="1">
      <alignment horizontal="center"/>
    </xf>
    <xf numFmtId="38" fontId="26" fillId="0" borderId="4" xfId="17" applyFont="1" applyBorder="1" applyAlignment="1">
      <alignment horizontal="centerContinuous"/>
    </xf>
    <xf numFmtId="38" fontId="26" fillId="0" borderId="5" xfId="17" applyFont="1" applyBorder="1" applyAlignment="1">
      <alignment horizontal="centerContinuous"/>
    </xf>
    <xf numFmtId="38" fontId="26" fillId="0" borderId="17" xfId="17" applyFont="1" applyBorder="1" applyAlignment="1">
      <alignment horizontal="centerContinuous"/>
    </xf>
    <xf numFmtId="38" fontId="26" fillId="0" borderId="1" xfId="17" applyFont="1" applyBorder="1" applyAlignment="1">
      <alignment/>
    </xf>
    <xf numFmtId="49" fontId="26" fillId="0" borderId="18" xfId="17" applyNumberFormat="1" applyFont="1" applyBorder="1" applyAlignment="1">
      <alignment horizontal="center"/>
    </xf>
    <xf numFmtId="38" fontId="26" fillId="0" borderId="19" xfId="17" applyFont="1" applyBorder="1" applyAlignment="1">
      <alignment/>
    </xf>
    <xf numFmtId="38" fontId="26" fillId="0" borderId="20" xfId="17" applyFont="1" applyBorder="1" applyAlignment="1">
      <alignment/>
    </xf>
    <xf numFmtId="38" fontId="26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8" fontId="26" fillId="0" borderId="22" xfId="17" applyFont="1" applyBorder="1" applyAlignment="1">
      <alignment/>
    </xf>
    <xf numFmtId="49" fontId="26" fillId="0" borderId="23" xfId="17" applyNumberFormat="1" applyFont="1" applyBorder="1" applyAlignment="1">
      <alignment horizontal="center"/>
    </xf>
    <xf numFmtId="38" fontId="26" fillId="0" borderId="24" xfId="17" applyFont="1" applyBorder="1" applyAlignment="1">
      <alignment/>
    </xf>
    <xf numFmtId="38" fontId="26" fillId="0" borderId="23" xfId="17" applyFont="1" applyBorder="1" applyAlignment="1">
      <alignment/>
    </xf>
    <xf numFmtId="38" fontId="26" fillId="0" borderId="23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5" xfId="0" applyFont="1" applyBorder="1" applyAlignment="1">
      <alignment/>
    </xf>
    <xf numFmtId="38" fontId="26" fillId="0" borderId="26" xfId="17" applyFont="1" applyBorder="1" applyAlignment="1">
      <alignment/>
    </xf>
    <xf numFmtId="49" fontId="26" fillId="0" borderId="27" xfId="17" applyNumberFormat="1" applyFont="1" applyBorder="1" applyAlignment="1">
      <alignment horizontal="center"/>
    </xf>
    <xf numFmtId="38" fontId="26" fillId="0" borderId="28" xfId="17" applyFont="1" applyBorder="1" applyAlignment="1">
      <alignment/>
    </xf>
    <xf numFmtId="38" fontId="26" fillId="0" borderId="27" xfId="17" applyFont="1" applyBorder="1" applyAlignment="1">
      <alignment/>
    </xf>
    <xf numFmtId="38" fontId="26" fillId="0" borderId="27" xfId="0" applyNumberFormat="1" applyFont="1" applyBorder="1" applyAlignment="1">
      <alignment/>
    </xf>
    <xf numFmtId="0" fontId="26" fillId="0" borderId="27" xfId="0" applyFont="1" applyBorder="1" applyAlignment="1">
      <alignment/>
    </xf>
    <xf numFmtId="38" fontId="26" fillId="0" borderId="29" xfId="17" applyFont="1" applyBorder="1" applyAlignment="1">
      <alignment/>
    </xf>
    <xf numFmtId="0" fontId="26" fillId="0" borderId="4" xfId="0" applyFont="1" applyBorder="1" applyAlignment="1">
      <alignment/>
    </xf>
    <xf numFmtId="38" fontId="26" fillId="0" borderId="4" xfId="17" applyFont="1" applyBorder="1" applyAlignment="1">
      <alignment/>
    </xf>
    <xf numFmtId="38" fontId="26" fillId="0" borderId="0" xfId="17" applyFont="1" applyBorder="1" applyAlignment="1">
      <alignment/>
    </xf>
    <xf numFmtId="0" fontId="26" fillId="0" borderId="0" xfId="0" applyFont="1" applyAlignment="1">
      <alignment/>
    </xf>
    <xf numFmtId="38" fontId="26" fillId="0" borderId="3" xfId="17" applyFont="1" applyBorder="1" applyAlignment="1">
      <alignment/>
    </xf>
    <xf numFmtId="49" fontId="26" fillId="0" borderId="20" xfId="17" applyNumberFormat="1" applyFont="1" applyBorder="1" applyAlignment="1">
      <alignment horizontal="center"/>
    </xf>
    <xf numFmtId="38" fontId="26" fillId="0" borderId="30" xfId="17" applyFont="1" applyBorder="1" applyAlignment="1">
      <alignment/>
    </xf>
    <xf numFmtId="38" fontId="26" fillId="0" borderId="21" xfId="17" applyFont="1" applyBorder="1" applyAlignment="1">
      <alignment/>
    </xf>
    <xf numFmtId="38" fontId="26" fillId="0" borderId="25" xfId="0" applyNumberFormat="1" applyFont="1" applyBorder="1" applyAlignment="1">
      <alignment/>
    </xf>
    <xf numFmtId="38" fontId="26" fillId="0" borderId="25" xfId="17" applyFont="1" applyBorder="1" applyAlignment="1">
      <alignment/>
    </xf>
    <xf numFmtId="49" fontId="26" fillId="2" borderId="27" xfId="17" applyNumberFormat="1" applyFont="1" applyFill="1" applyBorder="1" applyAlignment="1">
      <alignment horizontal="center"/>
    </xf>
    <xf numFmtId="38" fontId="26" fillId="2" borderId="28" xfId="17" applyFont="1" applyFill="1" applyBorder="1" applyAlignment="1">
      <alignment/>
    </xf>
    <xf numFmtId="38" fontId="26" fillId="2" borderId="27" xfId="17" applyFont="1" applyFill="1" applyBorder="1" applyAlignment="1">
      <alignment/>
    </xf>
    <xf numFmtId="38" fontId="26" fillId="2" borderId="31" xfId="17" applyFont="1" applyFill="1" applyBorder="1" applyAlignment="1">
      <alignment/>
    </xf>
    <xf numFmtId="38" fontId="26" fillId="2" borderId="29" xfId="17" applyFont="1" applyFill="1" applyBorder="1" applyAlignment="1">
      <alignment/>
    </xf>
    <xf numFmtId="0" fontId="25" fillId="0" borderId="0" xfId="0" applyFont="1" applyAlignment="1">
      <alignment/>
    </xf>
    <xf numFmtId="49" fontId="26" fillId="0" borderId="0" xfId="17" applyNumberFormat="1" applyFont="1" applyBorder="1" applyAlignment="1">
      <alignment/>
    </xf>
    <xf numFmtId="38" fontId="28" fillId="0" borderId="0" xfId="17" applyFont="1" applyAlignment="1">
      <alignment/>
    </xf>
    <xf numFmtId="38" fontId="26" fillId="0" borderId="32" xfId="17" applyFont="1" applyBorder="1" applyAlignment="1">
      <alignment/>
    </xf>
    <xf numFmtId="194" fontId="26" fillId="0" borderId="25" xfId="0" applyNumberFormat="1" applyFont="1" applyBorder="1" applyAlignment="1">
      <alignment/>
    </xf>
    <xf numFmtId="38" fontId="0" fillId="0" borderId="0" xfId="17" applyAlignment="1">
      <alignment/>
    </xf>
    <xf numFmtId="38" fontId="24" fillId="0" borderId="0" xfId="17" applyFont="1" applyAlignment="1">
      <alignment vertical="center"/>
    </xf>
    <xf numFmtId="38" fontId="24" fillId="0" borderId="0" xfId="17" applyFont="1" applyAlignment="1">
      <alignment horizontal="centerContinuous" vertical="center"/>
    </xf>
    <xf numFmtId="38" fontId="26" fillId="0" borderId="0" xfId="17" applyFont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26" fillId="2" borderId="5" xfId="17" applyFont="1" applyFill="1" applyBorder="1" applyAlignment="1">
      <alignment horizontal="centerContinuous" vertical="center"/>
    </xf>
    <xf numFmtId="38" fontId="26" fillId="2" borderId="4" xfId="17" applyFont="1" applyFill="1" applyBorder="1" applyAlignment="1">
      <alignment horizontal="centerContinuous" vertical="center"/>
    </xf>
    <xf numFmtId="38" fontId="26" fillId="2" borderId="14" xfId="17" applyFont="1" applyFill="1" applyBorder="1" applyAlignment="1">
      <alignment horizontal="centerContinuous" vertical="center"/>
    </xf>
    <xf numFmtId="38" fontId="26" fillId="0" borderId="1" xfId="17" applyFont="1" applyBorder="1" applyAlignment="1">
      <alignment vertical="center"/>
    </xf>
    <xf numFmtId="38" fontId="25" fillId="0" borderId="0" xfId="17" applyFont="1" applyAlignment="1">
      <alignment vertical="center"/>
    </xf>
    <xf numFmtId="38" fontId="29" fillId="0" borderId="0" xfId="17" applyFont="1" applyAlignment="1">
      <alignment vertical="center"/>
    </xf>
    <xf numFmtId="38" fontId="26" fillId="0" borderId="0" xfId="17" applyFont="1" applyBorder="1" applyAlignment="1">
      <alignment vertical="center"/>
    </xf>
    <xf numFmtId="37" fontId="31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>
      <alignment/>
      <protection/>
    </xf>
    <xf numFmtId="37" fontId="33" fillId="0" borderId="0" xfId="21" applyNumberFormat="1" applyFont="1" applyProtection="1">
      <alignment/>
      <protection/>
    </xf>
    <xf numFmtId="37" fontId="34" fillId="0" borderId="6" xfId="21" applyNumberFormat="1" applyFont="1" applyBorder="1" applyProtection="1">
      <alignment/>
      <protection/>
    </xf>
    <xf numFmtId="37" fontId="33" fillId="0" borderId="7" xfId="21" applyNumberFormat="1" applyFont="1" applyBorder="1" applyAlignment="1" applyProtection="1">
      <alignment/>
      <protection/>
    </xf>
    <xf numFmtId="37" fontId="34" fillId="0" borderId="8" xfId="21" applyNumberFormat="1" applyFont="1" applyBorder="1" applyProtection="1">
      <alignment/>
      <protection/>
    </xf>
    <xf numFmtId="37" fontId="34" fillId="2" borderId="8" xfId="21" applyNumberFormat="1" applyFont="1" applyFill="1" applyBorder="1" applyAlignment="1" applyProtection="1">
      <alignment horizontal="center"/>
      <protection/>
    </xf>
    <xf numFmtId="37" fontId="35" fillId="2" borderId="8" xfId="21" applyNumberFormat="1" applyFont="1" applyFill="1" applyBorder="1" applyProtection="1">
      <alignment/>
      <protection/>
    </xf>
    <xf numFmtId="37" fontId="35" fillId="2" borderId="8" xfId="21" applyNumberFormat="1" applyFont="1" applyFill="1" applyBorder="1" applyAlignment="1" applyProtection="1" quotePrefix="1">
      <alignment horizontal="right"/>
      <protection/>
    </xf>
    <xf numFmtId="37" fontId="34" fillId="0" borderId="6" xfId="21" applyNumberFormat="1" applyFont="1" applyBorder="1" applyAlignment="1" applyProtection="1">
      <alignment horizontal="center"/>
      <protection/>
    </xf>
    <xf numFmtId="37" fontId="35" fillId="0" borderId="9" xfId="21" applyNumberFormat="1" applyFont="1" applyBorder="1" applyProtection="1">
      <alignment/>
      <protection/>
    </xf>
    <xf numFmtId="37" fontId="35" fillId="0" borderId="7" xfId="21" applyNumberFormat="1" applyFont="1" applyBorder="1" applyProtection="1">
      <alignment/>
      <protection/>
    </xf>
    <xf numFmtId="37" fontId="33" fillId="0" borderId="2" xfId="21" applyNumberFormat="1" applyFont="1" applyBorder="1" applyProtection="1">
      <alignment/>
      <protection/>
    </xf>
    <xf numFmtId="37" fontId="34" fillId="0" borderId="7" xfId="21" applyNumberFormat="1" applyFont="1" applyBorder="1" applyAlignment="1" applyProtection="1">
      <alignment horizontal="center"/>
      <protection/>
    </xf>
    <xf numFmtId="37" fontId="34" fillId="0" borderId="8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/>
    </xf>
    <xf numFmtId="37" fontId="34" fillId="2" borderId="33" xfId="21" applyNumberFormat="1" applyFont="1" applyFill="1" applyBorder="1" applyAlignment="1" applyProtection="1">
      <alignment horizontal="center"/>
      <protection/>
    </xf>
    <xf numFmtId="37" fontId="35" fillId="2" borderId="33" xfId="21" applyNumberFormat="1" applyFont="1" applyFill="1" applyBorder="1" applyProtection="1">
      <alignment/>
      <protection/>
    </xf>
    <xf numFmtId="37" fontId="39" fillId="2" borderId="33" xfId="21" applyNumberFormat="1" applyFont="1" applyFill="1" applyBorder="1" applyProtection="1">
      <alignment/>
      <protection/>
    </xf>
    <xf numFmtId="37" fontId="35" fillId="0" borderId="34" xfId="21" applyNumberFormat="1" applyFont="1" applyBorder="1" applyProtection="1">
      <alignment/>
      <protection/>
    </xf>
    <xf numFmtId="37" fontId="37" fillId="0" borderId="8" xfId="21" applyNumberFormat="1" applyFont="1" applyBorder="1" applyProtection="1">
      <alignment/>
      <protection/>
    </xf>
    <xf numFmtId="37" fontId="34" fillId="0" borderId="0" xfId="21" applyNumberFormat="1" applyFont="1" applyProtection="1">
      <alignment/>
      <protection/>
    </xf>
    <xf numFmtId="0" fontId="41" fillId="0" borderId="0" xfId="22" applyFont="1" applyAlignment="1" applyProtection="1">
      <alignment horizontal="centerContinuous"/>
      <protection locked="0"/>
    </xf>
    <xf numFmtId="0" fontId="19" fillId="0" borderId="0" xfId="22" applyAlignment="1">
      <alignment horizontal="centerContinuous"/>
      <protection/>
    </xf>
    <xf numFmtId="0" fontId="40" fillId="0" borderId="0" xfId="22" applyFont="1">
      <alignment/>
      <protection/>
    </xf>
    <xf numFmtId="0" fontId="33" fillId="0" borderId="3" xfId="22" applyFont="1" applyBorder="1">
      <alignment/>
      <protection/>
    </xf>
    <xf numFmtId="0" fontId="33" fillId="0" borderId="0" xfId="22" applyFont="1">
      <alignment/>
      <protection/>
    </xf>
    <xf numFmtId="0" fontId="33" fillId="0" borderId="1" xfId="22" applyFont="1" applyBorder="1">
      <alignment/>
      <protection/>
    </xf>
    <xf numFmtId="0" fontId="33" fillId="0" borderId="2" xfId="22" applyFont="1" applyBorder="1" applyAlignment="1" applyProtection="1">
      <alignment horizontal="left"/>
      <protection/>
    </xf>
    <xf numFmtId="0" fontId="33" fillId="0" borderId="3" xfId="22" applyFont="1" applyBorder="1" applyAlignment="1" applyProtection="1">
      <alignment horizontal="left"/>
      <protection/>
    </xf>
    <xf numFmtId="0" fontId="33" fillId="0" borderId="6" xfId="22" applyFont="1" applyBorder="1">
      <alignment/>
      <protection/>
    </xf>
    <xf numFmtId="0" fontId="33" fillId="0" borderId="2" xfId="22" applyFont="1" applyBorder="1" applyAlignment="1" applyProtection="1">
      <alignment horizontal="distributed"/>
      <protection/>
    </xf>
    <xf numFmtId="0" fontId="33" fillId="0" borderId="2" xfId="22" applyFont="1" applyBorder="1" applyAlignment="1" applyProtection="1">
      <alignment horizontal="centerContinuous"/>
      <protection/>
    </xf>
    <xf numFmtId="0" fontId="33" fillId="0" borderId="8" xfId="22" applyFont="1" applyBorder="1" applyAlignment="1">
      <alignment horizontal="distributed"/>
      <protection/>
    </xf>
    <xf numFmtId="0" fontId="33" fillId="2" borderId="2" xfId="22" applyFont="1" applyFill="1" applyBorder="1" applyAlignment="1" applyProtection="1">
      <alignment horizontal="distributed"/>
      <protection/>
    </xf>
    <xf numFmtId="37" fontId="33" fillId="2" borderId="2" xfId="22" applyNumberFormat="1" applyFont="1" applyFill="1" applyBorder="1" applyProtection="1">
      <alignment/>
      <protection/>
    </xf>
    <xf numFmtId="0" fontId="33" fillId="2" borderId="8" xfId="22" applyFont="1" applyFill="1" applyBorder="1" applyAlignment="1" applyProtection="1">
      <alignment horizontal="distributed"/>
      <protection/>
    </xf>
    <xf numFmtId="0" fontId="33" fillId="0" borderId="1" xfId="22" applyFont="1" applyBorder="1" applyAlignment="1" applyProtection="1">
      <alignment horizontal="distributed"/>
      <protection/>
    </xf>
    <xf numFmtId="37" fontId="33" fillId="0" borderId="1" xfId="22" applyNumberFormat="1" applyFont="1" applyBorder="1" applyProtection="1">
      <alignment/>
      <protection/>
    </xf>
    <xf numFmtId="37" fontId="33" fillId="0" borderId="7" xfId="22" applyNumberFormat="1" applyFont="1" applyBorder="1" applyProtection="1">
      <alignment/>
      <protection/>
    </xf>
    <xf numFmtId="0" fontId="33" fillId="0" borderId="7" xfId="22" applyFont="1" applyBorder="1" applyAlignment="1" applyProtection="1">
      <alignment horizontal="distributed"/>
      <protection/>
    </xf>
    <xf numFmtId="37" fontId="33" fillId="0" borderId="2" xfId="22" applyNumberFormat="1" applyFont="1" applyBorder="1" applyProtection="1">
      <alignment/>
      <protection/>
    </xf>
    <xf numFmtId="37" fontId="33" fillId="0" borderId="8" xfId="22" applyNumberFormat="1" applyFont="1" applyBorder="1" applyProtection="1">
      <alignment/>
      <protection/>
    </xf>
    <xf numFmtId="0" fontId="33" fillId="0" borderId="8" xfId="22" applyFont="1" applyBorder="1" applyAlignment="1" applyProtection="1">
      <alignment horizontal="distributed"/>
      <protection/>
    </xf>
    <xf numFmtId="0" fontId="32" fillId="0" borderId="1" xfId="22" applyFont="1" applyBorder="1" applyProtection="1">
      <alignment/>
      <protection locked="0"/>
    </xf>
    <xf numFmtId="37" fontId="32" fillId="0" borderId="1" xfId="22" applyNumberFormat="1" applyFont="1" applyBorder="1" applyProtection="1">
      <alignment/>
      <protection locked="0"/>
    </xf>
    <xf numFmtId="0" fontId="32" fillId="0" borderId="1" xfId="22" applyFont="1" applyBorder="1" applyProtection="1">
      <alignment/>
      <protection/>
    </xf>
    <xf numFmtId="0" fontId="32" fillId="0" borderId="2" xfId="22" applyFont="1" applyBorder="1" applyProtection="1">
      <alignment/>
      <protection locked="0"/>
    </xf>
    <xf numFmtId="0" fontId="32" fillId="0" borderId="2" xfId="22" applyFont="1" applyBorder="1" applyProtection="1">
      <alignment/>
      <protection/>
    </xf>
    <xf numFmtId="0" fontId="33" fillId="2" borderId="35" xfId="22" applyFont="1" applyFill="1" applyBorder="1" applyAlignment="1" applyProtection="1">
      <alignment horizontal="distributed"/>
      <protection/>
    </xf>
    <xf numFmtId="37" fontId="33" fillId="2" borderId="35" xfId="22" applyNumberFormat="1" applyFont="1" applyFill="1" applyBorder="1" applyProtection="1">
      <alignment/>
      <protection/>
    </xf>
    <xf numFmtId="37" fontId="40" fillId="2" borderId="35" xfId="22" applyNumberFormat="1" applyFont="1" applyFill="1" applyBorder="1" applyProtection="1">
      <alignment/>
      <protection/>
    </xf>
    <xf numFmtId="37" fontId="33" fillId="2" borderId="18" xfId="22" applyNumberFormat="1" applyFont="1" applyFill="1" applyBorder="1" applyProtection="1">
      <alignment/>
      <protection/>
    </xf>
    <xf numFmtId="0" fontId="33" fillId="2" borderId="18" xfId="22" applyFont="1" applyFill="1" applyBorder="1" applyAlignment="1" applyProtection="1">
      <alignment horizontal="distributed"/>
      <protection/>
    </xf>
    <xf numFmtId="0" fontId="33" fillId="0" borderId="31" xfId="22" applyFont="1" applyBorder="1" applyAlignment="1" applyProtection="1">
      <alignment horizontal="distributed"/>
      <protection/>
    </xf>
    <xf numFmtId="37" fontId="33" fillId="0" borderId="31" xfId="22" applyNumberFormat="1" applyFont="1" applyBorder="1" applyProtection="1">
      <alignment/>
      <protection/>
    </xf>
    <xf numFmtId="37" fontId="33" fillId="0" borderId="27" xfId="22" applyNumberFormat="1" applyFont="1" applyBorder="1" applyProtection="1">
      <alignment/>
      <protection/>
    </xf>
    <xf numFmtId="0" fontId="33" fillId="0" borderId="27" xfId="22" applyFont="1" applyBorder="1" applyAlignment="1" applyProtection="1">
      <alignment horizontal="distributed"/>
      <protection/>
    </xf>
    <xf numFmtId="0" fontId="40" fillId="0" borderId="1" xfId="22" applyFont="1" applyBorder="1" applyAlignment="1" applyProtection="1">
      <alignment horizontal="distributed"/>
      <protection locked="0"/>
    </xf>
    <xf numFmtId="37" fontId="40" fillId="0" borderId="1" xfId="22" applyNumberFormat="1" applyFont="1" applyBorder="1" applyProtection="1">
      <alignment/>
      <protection locked="0"/>
    </xf>
    <xf numFmtId="37" fontId="40" fillId="0" borderId="7" xfId="22" applyNumberFormat="1" applyFont="1" applyBorder="1" applyProtection="1">
      <alignment/>
      <protection locked="0"/>
    </xf>
    <xf numFmtId="0" fontId="40" fillId="0" borderId="7" xfId="22" applyFont="1" applyBorder="1" applyAlignment="1" applyProtection="1">
      <alignment horizontal="distributed"/>
      <protection locked="0"/>
    </xf>
    <xf numFmtId="37" fontId="33" fillId="2" borderId="35" xfId="22" applyNumberFormat="1" applyFont="1" applyFill="1" applyBorder="1" applyAlignment="1" applyProtection="1">
      <alignment horizontal="distributed"/>
      <protection/>
    </xf>
    <xf numFmtId="37" fontId="33" fillId="2" borderId="18" xfId="22" applyNumberFormat="1" applyFont="1" applyFill="1" applyBorder="1" applyAlignment="1" applyProtection="1">
      <alignment horizontal="distributed"/>
      <protection/>
    </xf>
    <xf numFmtId="37" fontId="33" fillId="0" borderId="1" xfId="22" applyNumberFormat="1" applyFont="1" applyBorder="1" applyAlignment="1" applyProtection="1">
      <alignment horizontal="distributed"/>
      <protection/>
    </xf>
    <xf numFmtId="37" fontId="33" fillId="0" borderId="7" xfId="22" applyNumberFormat="1" applyFont="1" applyBorder="1" applyAlignment="1" applyProtection="1">
      <alignment horizontal="distributed"/>
      <protection/>
    </xf>
    <xf numFmtId="37" fontId="33" fillId="0" borderId="2" xfId="22" applyNumberFormat="1" applyFont="1" applyBorder="1" applyAlignment="1" applyProtection="1">
      <alignment horizontal="distributed"/>
      <protection/>
    </xf>
    <xf numFmtId="37" fontId="33" fillId="0" borderId="8" xfId="22" applyNumberFormat="1" applyFont="1" applyBorder="1" applyAlignment="1" applyProtection="1">
      <alignment horizontal="distributed"/>
      <protection/>
    </xf>
    <xf numFmtId="37" fontId="33" fillId="2" borderId="20" xfId="22" applyNumberFormat="1" applyFont="1" applyFill="1" applyBorder="1" applyProtection="1">
      <alignment/>
      <protection/>
    </xf>
    <xf numFmtId="37" fontId="32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3" fillId="0" borderId="6" xfId="22" applyFont="1" applyBorder="1" applyAlignment="1" applyProtection="1">
      <alignment horizontal="centerContinuous" shrinkToFit="1"/>
      <protection/>
    </xf>
    <xf numFmtId="0" fontId="33" fillId="0" borderId="8" xfId="22" applyFont="1" applyBorder="1" applyAlignment="1" applyProtection="1">
      <alignment horizontal="centerContinuous" shrinkToFit="1"/>
      <protection/>
    </xf>
    <xf numFmtId="0" fontId="33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49" fontId="26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38" xfId="0" applyNumberFormat="1" applyFont="1" applyBorder="1" applyAlignment="1">
      <alignment horizontal="right"/>
    </xf>
    <xf numFmtId="38" fontId="4" fillId="0" borderId="39" xfId="17" applyFont="1" applyBorder="1" applyAlignment="1">
      <alignment/>
    </xf>
    <xf numFmtId="38" fontId="4" fillId="0" borderId="38" xfId="17" applyFont="1" applyBorder="1" applyAlignment="1">
      <alignment/>
    </xf>
    <xf numFmtId="38" fontId="4" fillId="0" borderId="40" xfId="17" applyFont="1" applyBorder="1" applyAlignment="1">
      <alignment/>
    </xf>
    <xf numFmtId="38" fontId="4" fillId="0" borderId="40" xfId="17" applyNumberFormat="1" applyFont="1" applyBorder="1" applyAlignment="1">
      <alignment/>
    </xf>
    <xf numFmtId="183" fontId="4" fillId="0" borderId="40" xfId="17" applyNumberFormat="1" applyFont="1" applyBorder="1" applyAlignment="1">
      <alignment/>
    </xf>
    <xf numFmtId="38" fontId="4" fillId="0" borderId="41" xfId="17" applyNumberFormat="1" applyFont="1" applyBorder="1" applyAlignment="1">
      <alignment/>
    </xf>
    <xf numFmtId="0" fontId="38" fillId="0" borderId="2" xfId="22" applyFont="1" applyBorder="1" applyProtection="1">
      <alignment/>
      <protection locked="0"/>
    </xf>
    <xf numFmtId="37" fontId="34" fillId="0" borderId="0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Border="1" applyProtection="1">
      <alignment/>
      <protection/>
    </xf>
    <xf numFmtId="37" fontId="33" fillId="0" borderId="0" xfId="22" applyNumberFormat="1" applyFont="1">
      <alignment/>
      <protection/>
    </xf>
    <xf numFmtId="37" fontId="35" fillId="0" borderId="0" xfId="21" applyNumberFormat="1" applyFont="1">
      <alignment/>
      <protection/>
    </xf>
    <xf numFmtId="3" fontId="26" fillId="0" borderId="27" xfId="0" applyNumberFormat="1" applyFont="1" applyBorder="1" applyAlignment="1">
      <alignment/>
    </xf>
    <xf numFmtId="37" fontId="33" fillId="2" borderId="21" xfId="22" applyNumberFormat="1" applyFont="1" applyFill="1" applyBorder="1" applyAlignment="1" applyProtection="1">
      <alignment horizontal="distributed"/>
      <protection/>
    </xf>
    <xf numFmtId="37" fontId="33" fillId="2" borderId="21" xfId="22" applyNumberFormat="1" applyFont="1" applyFill="1" applyBorder="1" applyProtection="1">
      <alignment/>
      <protection/>
    </xf>
    <xf numFmtId="37" fontId="40" fillId="2" borderId="21" xfId="22" applyNumberFormat="1" applyFont="1" applyFill="1" applyBorder="1" applyProtection="1">
      <alignment/>
      <protection/>
    </xf>
    <xf numFmtId="37" fontId="33" fillId="2" borderId="20" xfId="22" applyNumberFormat="1" applyFont="1" applyFill="1" applyBorder="1" applyAlignment="1" applyProtection="1">
      <alignment horizontal="distributed"/>
      <protection/>
    </xf>
    <xf numFmtId="38" fontId="26" fillId="0" borderId="6" xfId="17" applyFont="1" applyBorder="1" applyAlignment="1">
      <alignment/>
    </xf>
    <xf numFmtId="38" fontId="26" fillId="0" borderId="18" xfId="17" applyFont="1" applyBorder="1" applyAlignment="1">
      <alignment/>
    </xf>
    <xf numFmtId="38" fontId="26" fillId="0" borderId="14" xfId="17" applyFont="1" applyBorder="1" applyAlignment="1">
      <alignment/>
    </xf>
    <xf numFmtId="38" fontId="26" fillId="0" borderId="42" xfId="17" applyFont="1" applyBorder="1" applyAlignment="1">
      <alignment/>
    </xf>
    <xf numFmtId="0" fontId="40" fillId="2" borderId="21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4" fillId="0" borderId="7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Fill="1" applyBorder="1" applyProtection="1">
      <alignment/>
      <protection/>
    </xf>
    <xf numFmtId="0" fontId="40" fillId="2" borderId="21" xfId="22" applyFont="1" applyFill="1" applyBorder="1" applyAlignment="1" applyProtection="1">
      <alignment horizontal="distributed"/>
      <protection locked="0"/>
    </xf>
    <xf numFmtId="37" fontId="40" fillId="2" borderId="21" xfId="22" applyNumberFormat="1" applyFont="1" applyFill="1" applyBorder="1" applyProtection="1">
      <alignment/>
      <protection locked="0"/>
    </xf>
    <xf numFmtId="37" fontId="40" fillId="2" borderId="20" xfId="22" applyNumberFormat="1" applyFont="1" applyFill="1" applyBorder="1" applyProtection="1">
      <alignment/>
      <protection locked="0"/>
    </xf>
    <xf numFmtId="0" fontId="40" fillId="2" borderId="20" xfId="22" applyFont="1" applyFill="1" applyBorder="1" applyAlignment="1" applyProtection="1">
      <alignment horizontal="distributed"/>
      <protection locked="0"/>
    </xf>
    <xf numFmtId="0" fontId="45" fillId="0" borderId="0" xfId="22" applyFont="1">
      <alignment/>
      <protection/>
    </xf>
    <xf numFmtId="37" fontId="45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6" fillId="0" borderId="23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49" fontId="4" fillId="0" borderId="40" xfId="0" applyNumberFormat="1" applyFont="1" applyBorder="1" applyAlignment="1">
      <alignment horizontal="right"/>
    </xf>
    <xf numFmtId="38" fontId="4" fillId="0" borderId="38" xfId="17" applyFont="1" applyFill="1" applyBorder="1" applyAlignment="1">
      <alignment horizontal="right"/>
    </xf>
    <xf numFmtId="38" fontId="4" fillId="0" borderId="41" xfId="17" applyNumberFormat="1" applyFont="1" applyFill="1" applyBorder="1" applyAlignment="1">
      <alignment/>
    </xf>
    <xf numFmtId="40" fontId="4" fillId="0" borderId="41" xfId="0" applyNumberFormat="1" applyFont="1" applyFill="1" applyBorder="1" applyAlignment="1">
      <alignment/>
    </xf>
    <xf numFmtId="38" fontId="4" fillId="0" borderId="40" xfId="17" applyNumberFormat="1" applyFont="1" applyFill="1" applyBorder="1" applyAlignment="1">
      <alignment/>
    </xf>
    <xf numFmtId="40" fontId="4" fillId="0" borderId="38" xfId="0" applyNumberFormat="1" applyFont="1" applyFill="1" applyBorder="1" applyAlignment="1">
      <alignment/>
    </xf>
    <xf numFmtId="40" fontId="4" fillId="0" borderId="38" xfId="0" applyNumberFormat="1" applyFont="1" applyFill="1" applyBorder="1" applyAlignment="1">
      <alignment/>
    </xf>
    <xf numFmtId="37" fontId="4" fillId="0" borderId="39" xfId="0" applyNumberFormat="1" applyFont="1" applyFill="1" applyBorder="1" applyAlignment="1" applyProtection="1">
      <alignment horizontal="right"/>
      <protection/>
    </xf>
    <xf numFmtId="38" fontId="4" fillId="0" borderId="38" xfId="17" applyNumberFormat="1" applyFont="1" applyFill="1" applyBorder="1" applyAlignment="1">
      <alignment/>
    </xf>
    <xf numFmtId="2" fontId="4" fillId="0" borderId="41" xfId="0" applyNumberFormat="1" applyFont="1" applyFill="1" applyBorder="1" applyAlignment="1">
      <alignment horizontal="right"/>
    </xf>
    <xf numFmtId="38" fontId="20" fillId="0" borderId="0" xfId="17" applyFont="1" applyAlignment="1">
      <alignment/>
    </xf>
    <xf numFmtId="38" fontId="20" fillId="0" borderId="0" xfId="17" applyFont="1" applyAlignment="1">
      <alignment horizontal="centerContinuous"/>
    </xf>
    <xf numFmtId="38" fontId="20" fillId="0" borderId="0" xfId="17" applyFont="1" applyAlignment="1">
      <alignment/>
    </xf>
    <xf numFmtId="3" fontId="20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3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3" fillId="0" borderId="6" xfId="17" applyFont="1" applyBorder="1" applyAlignment="1" applyProtection="1">
      <alignment/>
      <protection/>
    </xf>
    <xf numFmtId="38" fontId="13" fillId="0" borderId="6" xfId="17" applyFont="1" applyBorder="1" applyAlignment="1" applyProtection="1">
      <alignment horizontal="centerContinuous"/>
      <protection/>
    </xf>
    <xf numFmtId="38" fontId="13" fillId="0" borderId="5" xfId="17" applyFont="1" applyBorder="1" applyAlignment="1">
      <alignment horizontal="centerContinuous"/>
    </xf>
    <xf numFmtId="38" fontId="13" fillId="0" borderId="4" xfId="17" applyFont="1" applyBorder="1" applyAlignment="1">
      <alignment/>
    </xf>
    <xf numFmtId="38" fontId="13" fillId="0" borderId="4" xfId="17" applyFont="1" applyBorder="1" applyAlignment="1">
      <alignment horizontal="centerContinuous"/>
    </xf>
    <xf numFmtId="38" fontId="13" fillId="0" borderId="5" xfId="17" applyFont="1" applyBorder="1" applyAlignment="1">
      <alignment/>
    </xf>
    <xf numFmtId="38" fontId="13" fillId="0" borderId="11" xfId="17" applyFont="1" applyBorder="1" applyAlignment="1">
      <alignment horizontal="centerContinuous"/>
    </xf>
    <xf numFmtId="3" fontId="13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3" fillId="0" borderId="8" xfId="17" applyFont="1" applyBorder="1" applyAlignment="1" applyProtection="1">
      <alignment horizontal="center" vertical="center"/>
      <protection/>
    </xf>
    <xf numFmtId="38" fontId="13" fillId="0" borderId="15" xfId="17" applyFont="1" applyBorder="1" applyAlignment="1">
      <alignment horizontal="centerContinuous"/>
    </xf>
    <xf numFmtId="38" fontId="13" fillId="0" borderId="2" xfId="17" applyFont="1" applyBorder="1" applyAlignment="1">
      <alignment horizontal="centerContinuous"/>
    </xf>
    <xf numFmtId="3" fontId="13" fillId="0" borderId="8" xfId="17" applyNumberFormat="1" applyFont="1" applyBorder="1" applyAlignment="1">
      <alignment horizontal="center"/>
    </xf>
    <xf numFmtId="38" fontId="13" fillId="0" borderId="11" xfId="17" applyFont="1" applyBorder="1" applyAlignment="1">
      <alignment/>
    </xf>
    <xf numFmtId="38" fontId="13" fillId="0" borderId="11" xfId="17" applyFont="1" applyBorder="1" applyAlignment="1">
      <alignment/>
    </xf>
    <xf numFmtId="38" fontId="13" fillId="0" borderId="6" xfId="17" applyFont="1" applyBorder="1" applyAlignment="1">
      <alignment/>
    </xf>
    <xf numFmtId="38" fontId="13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3" fillId="0" borderId="2" xfId="17" applyFont="1" applyBorder="1" applyAlignment="1">
      <alignment/>
    </xf>
    <xf numFmtId="38" fontId="13" fillId="0" borderId="8" xfId="17" applyFont="1" applyBorder="1" applyAlignment="1">
      <alignment/>
    </xf>
    <xf numFmtId="3" fontId="13" fillId="0" borderId="7" xfId="17" applyNumberFormat="1" applyFont="1" applyBorder="1" applyAlignment="1">
      <alignment/>
    </xf>
    <xf numFmtId="38" fontId="13" fillId="0" borderId="7" xfId="17" applyFont="1" applyBorder="1" applyAlignment="1">
      <alignment/>
    </xf>
    <xf numFmtId="38" fontId="13" fillId="0" borderId="43" xfId="17" applyFont="1" applyBorder="1" applyAlignment="1">
      <alignment/>
    </xf>
    <xf numFmtId="38" fontId="13" fillId="0" borderId="33" xfId="17" applyNumberFormat="1" applyFont="1" applyBorder="1" applyAlignment="1">
      <alignment/>
    </xf>
    <xf numFmtId="3" fontId="13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3" fillId="0" borderId="21" xfId="17" applyFont="1" applyBorder="1" applyAlignment="1">
      <alignment/>
    </xf>
    <xf numFmtId="38" fontId="13" fillId="0" borderId="20" xfId="17" applyNumberFormat="1" applyFont="1" applyBorder="1" applyAlignment="1">
      <alignment/>
    </xf>
    <xf numFmtId="38" fontId="13" fillId="0" borderId="20" xfId="17" applyFont="1" applyBorder="1" applyAlignment="1">
      <alignment/>
    </xf>
    <xf numFmtId="38" fontId="13" fillId="0" borderId="19" xfId="17" applyFont="1" applyBorder="1" applyAlignment="1">
      <alignment/>
    </xf>
    <xf numFmtId="38" fontId="13" fillId="0" borderId="9" xfId="17" applyFont="1" applyBorder="1" applyAlignment="1">
      <alignment/>
    </xf>
    <xf numFmtId="38" fontId="13" fillId="0" borderId="12" xfId="17" applyFont="1" applyBorder="1" applyAlignment="1">
      <alignment/>
    </xf>
    <xf numFmtId="3" fontId="7" fillId="0" borderId="0" xfId="0" applyNumberFormat="1" applyFont="1" applyAlignment="1">
      <alignment/>
    </xf>
    <xf numFmtId="38" fontId="13" fillId="0" borderId="0" xfId="17" applyFont="1" applyBorder="1" applyAlignment="1">
      <alignment/>
    </xf>
    <xf numFmtId="3" fontId="13" fillId="0" borderId="0" xfId="17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8" fontId="8" fillId="0" borderId="0" xfId="17" applyFont="1" applyAlignment="1">
      <alignment/>
    </xf>
    <xf numFmtId="3" fontId="8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57" fontId="4" fillId="0" borderId="0" xfId="0" applyNumberFormat="1" applyFont="1" applyFill="1" applyBorder="1" applyAlignment="1">
      <alignment horizontal="right"/>
    </xf>
    <xf numFmtId="38" fontId="4" fillId="2" borderId="15" xfId="17" applyNumberFormat="1" applyFont="1" applyFill="1" applyBorder="1" applyAlignment="1">
      <alignment/>
    </xf>
    <xf numFmtId="37" fontId="33" fillId="2" borderId="8" xfId="22" applyNumberFormat="1" applyFont="1" applyFill="1" applyBorder="1" applyProtection="1">
      <alignment/>
      <protection/>
    </xf>
    <xf numFmtId="37" fontId="40" fillId="2" borderId="18" xfId="22" applyNumberFormat="1" applyFont="1" applyFill="1" applyBorder="1" applyProtection="1">
      <alignment/>
      <protection/>
    </xf>
    <xf numFmtId="0" fontId="32" fillId="0" borderId="31" xfId="22" applyFont="1" applyBorder="1" applyProtection="1">
      <alignment/>
      <protection locked="0"/>
    </xf>
    <xf numFmtId="37" fontId="40" fillId="0" borderId="31" xfId="22" applyNumberFormat="1" applyFont="1" applyBorder="1" applyProtection="1">
      <alignment/>
      <protection/>
    </xf>
    <xf numFmtId="0" fontId="32" fillId="0" borderId="31" xfId="22" applyFont="1" applyBorder="1" applyProtection="1">
      <alignment/>
      <protection/>
    </xf>
    <xf numFmtId="0" fontId="32" fillId="0" borderId="27" xfId="22" applyFont="1" applyBorder="1" applyProtection="1">
      <alignment/>
      <protection/>
    </xf>
    <xf numFmtId="37" fontId="32" fillId="0" borderId="0" xfId="21" applyNumberFormat="1" applyFont="1" applyAlignment="1" applyProtection="1">
      <alignment horizontal="left"/>
      <protection/>
    </xf>
    <xf numFmtId="37" fontId="32" fillId="0" borderId="0" xfId="21" applyNumberFormat="1" applyFont="1" applyAlignment="1" applyProtection="1">
      <alignment horizontal="centerContinuous"/>
      <protection/>
    </xf>
    <xf numFmtId="37" fontId="33" fillId="0" borderId="0" xfId="21" applyNumberFormat="1" applyFont="1" applyAlignment="1" applyProtection="1">
      <alignment horizontal="centerContinuous"/>
      <protection/>
    </xf>
    <xf numFmtId="37" fontId="33" fillId="0" borderId="4" xfId="21" applyNumberFormat="1" applyFont="1" applyBorder="1" applyAlignment="1" applyProtection="1">
      <alignment horizontal="centerContinuous"/>
      <protection/>
    </xf>
    <xf numFmtId="37" fontId="33" fillId="0" borderId="4" xfId="21" applyNumberFormat="1" applyFont="1" applyBorder="1" applyProtection="1">
      <alignment/>
      <protection/>
    </xf>
    <xf numFmtId="37" fontId="33" fillId="0" borderId="5" xfId="21" applyNumberFormat="1" applyFont="1" applyBorder="1" applyAlignment="1" applyProtection="1">
      <alignment horizontal="centerContinuous"/>
      <protection/>
    </xf>
    <xf numFmtId="37" fontId="33" fillId="0" borderId="14" xfId="21" applyNumberFormat="1" applyFont="1" applyBorder="1" applyAlignment="1" applyProtection="1">
      <alignment horizontal="centerContinuous"/>
      <protection/>
    </xf>
    <xf numFmtId="37" fontId="33" fillId="0" borderId="0" xfId="21" applyNumberFormat="1" applyFont="1" applyBorder="1" applyProtection="1">
      <alignment/>
      <protection/>
    </xf>
    <xf numFmtId="37" fontId="33" fillId="0" borderId="0" xfId="21" applyNumberFormat="1" applyFont="1" applyBorder="1" applyAlignment="1" applyProtection="1">
      <alignment horizontal="centerContinuous"/>
      <protection/>
    </xf>
    <xf numFmtId="37" fontId="33" fillId="0" borderId="9" xfId="21" applyNumberFormat="1" applyFont="1" applyBorder="1" applyProtection="1">
      <alignment/>
      <protection/>
    </xf>
    <xf numFmtId="37" fontId="33" fillId="0" borderId="1" xfId="21" applyNumberFormat="1" applyFont="1" applyBorder="1" applyProtection="1">
      <alignment/>
      <protection/>
    </xf>
    <xf numFmtId="37" fontId="33" fillId="0" borderId="10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"/>
      <protection/>
    </xf>
    <xf numFmtId="37" fontId="33" fillId="0" borderId="13" xfId="21" applyNumberFormat="1" applyFont="1" applyBorder="1" applyAlignment="1" applyProtection="1">
      <alignment horizontal="center"/>
      <protection/>
    </xf>
    <xf numFmtId="37" fontId="33" fillId="0" borderId="11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Protection="1">
      <alignment/>
      <protection/>
    </xf>
    <xf numFmtId="37" fontId="33" fillId="0" borderId="10" xfId="21" applyNumberFormat="1" applyFont="1" applyBorder="1" applyAlignment="1" applyProtection="1">
      <alignment horizontal="center"/>
      <protection/>
    </xf>
    <xf numFmtId="37" fontId="33" fillId="0" borderId="3" xfId="21" applyNumberFormat="1" applyFont="1" applyBorder="1" applyProtection="1">
      <alignment/>
      <protection/>
    </xf>
    <xf numFmtId="37" fontId="33" fillId="0" borderId="11" xfId="21" applyNumberFormat="1" applyFont="1" applyBorder="1" applyProtection="1">
      <alignment/>
      <protection/>
    </xf>
    <xf numFmtId="37" fontId="33" fillId="0" borderId="10" xfId="21" applyNumberFormat="1" applyFont="1" applyBorder="1" applyProtection="1">
      <alignment/>
      <protection/>
    </xf>
    <xf numFmtId="37" fontId="33" fillId="0" borderId="13" xfId="21" applyNumberFormat="1" applyFont="1" applyBorder="1" applyProtection="1">
      <alignment/>
      <protection/>
    </xf>
    <xf numFmtId="37" fontId="33" fillId="0" borderId="12" xfId="21" applyNumberFormat="1" applyFont="1" applyBorder="1" applyProtection="1">
      <alignment/>
      <protection/>
    </xf>
    <xf numFmtId="37" fontId="33" fillId="0" borderId="3" xfId="21" applyNumberFormat="1" applyFont="1" applyBorder="1" applyAlignment="1" applyProtection="1">
      <alignment horizontal="center"/>
      <protection/>
    </xf>
    <xf numFmtId="37" fontId="33" fillId="0" borderId="7" xfId="21" applyNumberFormat="1" applyFont="1" applyBorder="1" applyAlignment="1" applyProtection="1">
      <alignment horizontal="centerContinuous"/>
      <protection/>
    </xf>
    <xf numFmtId="37" fontId="33" fillId="0" borderId="1" xfId="21" applyNumberFormat="1" applyFont="1" applyBorder="1" applyAlignment="1" applyProtection="1">
      <alignment horizontal="centerContinuous"/>
      <protection/>
    </xf>
    <xf numFmtId="37" fontId="33" fillId="0" borderId="8" xfId="21" applyNumberFormat="1" applyFont="1" applyBorder="1" applyAlignment="1" applyProtection="1">
      <alignment horizontal="center"/>
      <protection/>
    </xf>
    <xf numFmtId="37" fontId="33" fillId="0" borderId="12" xfId="21" applyNumberFormat="1" applyFont="1" applyBorder="1" applyAlignment="1" applyProtection="1">
      <alignment horizontal="center"/>
      <protection/>
    </xf>
    <xf numFmtId="37" fontId="33" fillId="0" borderId="8" xfId="21" applyNumberFormat="1" applyFont="1" applyBorder="1" applyProtection="1">
      <alignment/>
      <protection/>
    </xf>
    <xf numFmtId="37" fontId="16" fillId="0" borderId="0" xfId="21" applyNumberFormat="1" applyFont="1" applyAlignment="1" applyProtection="1">
      <alignment horizontal="left"/>
      <protection/>
    </xf>
    <xf numFmtId="37" fontId="16" fillId="0" borderId="0" xfId="21" applyNumberFormat="1" applyFont="1">
      <alignment/>
      <protection/>
    </xf>
    <xf numFmtId="37" fontId="16" fillId="0" borderId="0" xfId="21" applyNumberFormat="1" applyFont="1" applyBorder="1">
      <alignment/>
      <protection/>
    </xf>
    <xf numFmtId="37" fontId="13" fillId="0" borderId="44" xfId="21" applyNumberFormat="1" applyFont="1" applyBorder="1" applyAlignment="1">
      <alignment horizontal="center" vertical="center"/>
      <protection/>
    </xf>
    <xf numFmtId="37" fontId="13" fillId="0" borderId="45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Alignment="1">
      <alignment horizontal="center" vertical="center"/>
      <protection/>
    </xf>
    <xf numFmtId="37" fontId="16" fillId="0" borderId="8" xfId="21" applyNumberFormat="1" applyFont="1" applyBorder="1" applyProtection="1">
      <alignment/>
      <protection/>
    </xf>
    <xf numFmtId="37" fontId="16" fillId="0" borderId="46" xfId="21" applyNumberFormat="1" applyFont="1" applyBorder="1" applyProtection="1">
      <alignment/>
      <protection/>
    </xf>
    <xf numFmtId="37" fontId="16" fillId="0" borderId="0" xfId="21" applyNumberFormat="1" applyFont="1" applyBorder="1" applyProtection="1">
      <alignment/>
      <protection/>
    </xf>
    <xf numFmtId="37" fontId="16" fillId="0" borderId="15" xfId="21" applyNumberFormat="1" applyFont="1" applyBorder="1" applyProtection="1">
      <alignment/>
      <protection/>
    </xf>
    <xf numFmtId="37" fontId="16" fillId="0" borderId="47" xfId="21" applyNumberFormat="1" applyFont="1" applyBorder="1" applyProtection="1">
      <alignment/>
      <protection/>
    </xf>
    <xf numFmtId="37" fontId="16" fillId="0" borderId="48" xfId="21" applyNumberFormat="1" applyFont="1" applyBorder="1" applyProtection="1">
      <alignment/>
      <protection/>
    </xf>
    <xf numFmtId="37" fontId="16" fillId="0" borderId="49" xfId="21" applyNumberFormat="1" applyFont="1" applyBorder="1" applyProtection="1">
      <alignment/>
      <protection/>
    </xf>
    <xf numFmtId="37" fontId="13" fillId="0" borderId="15" xfId="21" applyNumberFormat="1" applyFont="1" applyBorder="1" applyAlignment="1">
      <alignment horizontal="right"/>
      <protection/>
    </xf>
    <xf numFmtId="37" fontId="16" fillId="0" borderId="15" xfId="21" applyNumberFormat="1" applyFont="1" applyBorder="1">
      <alignment/>
      <protection/>
    </xf>
    <xf numFmtId="0" fontId="13" fillId="0" borderId="50" xfId="21" applyNumberFormat="1" applyFont="1" applyBorder="1" applyAlignment="1" applyProtection="1">
      <alignment horizontal="center" vertical="center"/>
      <protection/>
    </xf>
    <xf numFmtId="0" fontId="13" fillId="0" borderId="12" xfId="21" applyNumberFormat="1" applyFont="1" applyBorder="1" applyAlignment="1" applyProtection="1">
      <alignment horizontal="center" vertical="center"/>
      <protection/>
    </xf>
    <xf numFmtId="0" fontId="13" fillId="0" borderId="13" xfId="21" applyNumberFormat="1" applyFont="1" applyBorder="1" applyAlignment="1" applyProtection="1">
      <alignment horizontal="center" vertical="center"/>
      <protection/>
    </xf>
    <xf numFmtId="0" fontId="13" fillId="0" borderId="13" xfId="21" applyNumberFormat="1" applyFont="1" applyFill="1" applyBorder="1" applyAlignment="1" applyProtection="1">
      <alignment horizontal="center" vertical="center"/>
      <protection/>
    </xf>
    <xf numFmtId="0" fontId="13" fillId="0" borderId="51" xfId="21" applyNumberFormat="1" applyFont="1" applyBorder="1" applyAlignment="1" applyProtection="1">
      <alignment horizontal="center" vertical="center"/>
      <protection/>
    </xf>
    <xf numFmtId="37" fontId="16" fillId="0" borderId="52" xfId="21" applyNumberFormat="1" applyFont="1" applyBorder="1" applyAlignment="1">
      <alignment horizontal="center" vertical="center"/>
      <protection/>
    </xf>
    <xf numFmtId="37" fontId="16" fillId="0" borderId="53" xfId="21" applyNumberFormat="1" applyFont="1" applyBorder="1" applyAlignment="1">
      <alignment horizontal="center" vertical="center"/>
      <protection/>
    </xf>
    <xf numFmtId="37" fontId="16" fillId="0" borderId="54" xfId="21" applyNumberFormat="1" applyFont="1" applyBorder="1" applyAlignment="1">
      <alignment horizontal="center" vertical="center"/>
      <protection/>
    </xf>
    <xf numFmtId="37" fontId="16" fillId="0" borderId="55" xfId="21" applyNumberFormat="1" applyFont="1" applyBorder="1" applyAlignment="1">
      <alignment horizontal="center" vertical="center"/>
      <protection/>
    </xf>
    <xf numFmtId="37" fontId="16" fillId="0" borderId="56" xfId="21" applyNumberFormat="1" applyFont="1" applyBorder="1" applyAlignment="1">
      <alignment horizontal="center" vertical="center"/>
      <protection/>
    </xf>
    <xf numFmtId="37" fontId="16" fillId="0" borderId="57" xfId="21" applyNumberFormat="1" applyFont="1" applyBorder="1" applyAlignment="1">
      <alignment horizontal="center" vertical="center"/>
      <protection/>
    </xf>
    <xf numFmtId="37" fontId="16" fillId="0" borderId="58" xfId="21" applyNumberFormat="1" applyFont="1" applyBorder="1" applyAlignment="1">
      <alignment horizontal="center" vertical="center"/>
      <protection/>
    </xf>
    <xf numFmtId="37" fontId="16" fillId="0" borderId="59" xfId="21" applyNumberFormat="1" applyFont="1" applyBorder="1" applyAlignment="1">
      <alignment horizontal="center" vertical="center"/>
      <protection/>
    </xf>
    <xf numFmtId="0" fontId="13" fillId="0" borderId="44" xfId="21" applyNumberFormat="1" applyFont="1" applyBorder="1" applyAlignment="1" applyProtection="1">
      <alignment horizontal="center" vertical="center"/>
      <protection/>
    </xf>
    <xf numFmtId="0" fontId="13" fillId="0" borderId="8" xfId="21" applyNumberFormat="1" applyFont="1" applyBorder="1" applyAlignment="1" applyProtection="1">
      <alignment horizontal="center" vertical="center"/>
      <protection/>
    </xf>
    <xf numFmtId="0" fontId="13" fillId="0" borderId="15" xfId="21" applyNumberFormat="1" applyFont="1" applyBorder="1" applyAlignment="1" applyProtection="1">
      <alignment horizontal="center" vertical="center"/>
      <protection/>
    </xf>
    <xf numFmtId="0" fontId="13" fillId="0" borderId="15" xfId="21" applyNumberFormat="1" applyFont="1" applyFill="1" applyBorder="1" applyAlignment="1" applyProtection="1">
      <alignment horizontal="center" vertical="center"/>
      <protection/>
    </xf>
    <xf numFmtId="0" fontId="13" fillId="0" borderId="48" xfId="2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" xfId="0" applyBorder="1" applyAlignment="1">
      <alignment/>
    </xf>
    <xf numFmtId="37" fontId="14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2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48" fillId="0" borderId="0" xfId="0" applyFont="1" applyAlignment="1">
      <alignment/>
    </xf>
    <xf numFmtId="37" fontId="16" fillId="0" borderId="0" xfId="2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15" xfId="0" applyNumberFormat="1" applyBorder="1" applyAlignment="1">
      <alignment/>
    </xf>
    <xf numFmtId="56" fontId="0" fillId="0" borderId="20" xfId="0" applyNumberFormat="1" applyBorder="1" applyAlignment="1">
      <alignment horizontal="right"/>
    </xf>
    <xf numFmtId="56" fontId="0" fillId="0" borderId="23" xfId="0" applyNumberFormat="1" applyBorder="1" applyAlignment="1">
      <alignment horizontal="right"/>
    </xf>
    <xf numFmtId="56" fontId="0" fillId="0" borderId="27" xfId="0" applyNumberFormat="1" applyBorder="1" applyAlignment="1">
      <alignment horizontal="right"/>
    </xf>
    <xf numFmtId="189" fontId="0" fillId="0" borderId="67" xfId="0" applyNumberFormat="1" applyBorder="1" applyAlignment="1">
      <alignment wrapText="1"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74" xfId="0" applyNumberFormat="1" applyBorder="1" applyAlignment="1">
      <alignment/>
    </xf>
    <xf numFmtId="189" fontId="0" fillId="0" borderId="75" xfId="0" applyNumberFormat="1" applyBorder="1" applyAlignment="1">
      <alignment/>
    </xf>
    <xf numFmtId="189" fontId="0" fillId="0" borderId="76" xfId="0" applyNumberFormat="1" applyBorder="1" applyAlignment="1">
      <alignment/>
    </xf>
    <xf numFmtId="189" fontId="0" fillId="0" borderId="77" xfId="0" applyNumberFormat="1" applyBorder="1" applyAlignment="1">
      <alignment/>
    </xf>
    <xf numFmtId="189" fontId="0" fillId="0" borderId="78" xfId="0" applyNumberFormat="1" applyBorder="1" applyAlignment="1">
      <alignment/>
    </xf>
    <xf numFmtId="189" fontId="0" fillId="0" borderId="15" xfId="0" applyNumberFormat="1" applyBorder="1" applyAlignment="1">
      <alignment horizontal="right"/>
    </xf>
    <xf numFmtId="189" fontId="0" fillId="0" borderId="20" xfId="0" applyNumberFormat="1" applyBorder="1" applyAlignment="1">
      <alignment horizontal="right"/>
    </xf>
    <xf numFmtId="189" fontId="0" fillId="0" borderId="23" xfId="0" applyNumberFormat="1" applyBorder="1" applyAlignment="1">
      <alignment horizontal="right"/>
    </xf>
    <xf numFmtId="189" fontId="0" fillId="0" borderId="27" xfId="0" applyNumberFormat="1" applyBorder="1" applyAlignment="1">
      <alignment horizontal="right"/>
    </xf>
    <xf numFmtId="189" fontId="0" fillId="0" borderId="67" xfId="0" applyNumberFormat="1" applyBorder="1" applyAlignment="1">
      <alignment/>
    </xf>
    <xf numFmtId="189" fontId="0" fillId="0" borderId="69" xfId="0" applyNumberFormat="1" applyBorder="1" applyAlignment="1">
      <alignment wrapText="1"/>
    </xf>
    <xf numFmtId="189" fontId="0" fillId="3" borderId="71" xfId="0" applyNumberFormat="1" applyFill="1" applyBorder="1" applyAlignment="1">
      <alignment/>
    </xf>
    <xf numFmtId="189" fontId="0" fillId="3" borderId="74" xfId="0" applyNumberFormat="1" applyFill="1" applyBorder="1" applyAlignment="1">
      <alignment/>
    </xf>
    <xf numFmtId="189" fontId="0" fillId="3" borderId="77" xfId="0" applyNumberFormat="1" applyFill="1" applyBorder="1" applyAlignment="1">
      <alignment/>
    </xf>
    <xf numFmtId="189" fontId="0" fillId="3" borderId="72" xfId="0" applyNumberFormat="1" applyFill="1" applyBorder="1" applyAlignment="1">
      <alignment/>
    </xf>
    <xf numFmtId="189" fontId="0" fillId="3" borderId="75" xfId="0" applyNumberFormat="1" applyFill="1" applyBorder="1" applyAlignment="1">
      <alignment/>
    </xf>
    <xf numFmtId="189" fontId="0" fillId="3" borderId="78" xfId="0" applyNumberFormat="1" applyFill="1" applyBorder="1" applyAlignment="1">
      <alignment/>
    </xf>
    <xf numFmtId="189" fontId="0" fillId="3" borderId="68" xfId="0" applyNumberFormat="1" applyFill="1" applyBorder="1" applyAlignment="1">
      <alignment wrapText="1"/>
    </xf>
    <xf numFmtId="0" fontId="22" fillId="0" borderId="0" xfId="0" applyFont="1" applyAlignment="1">
      <alignment/>
    </xf>
    <xf numFmtId="38" fontId="24" fillId="0" borderId="0" xfId="17" applyNumberFormat="1" applyFont="1" applyAlignment="1">
      <alignment horizontal="centerContinuous" vertical="center"/>
    </xf>
    <xf numFmtId="49" fontId="14" fillId="0" borderId="0" xfId="0" applyNumberFormat="1" applyFont="1" applyBorder="1" applyAlignment="1" quotePrefix="1">
      <alignment/>
    </xf>
    <xf numFmtId="49" fontId="17" fillId="0" borderId="0" xfId="0" applyNumberFormat="1" applyFont="1" applyBorder="1" applyAlignment="1">
      <alignment/>
    </xf>
    <xf numFmtId="37" fontId="32" fillId="0" borderId="0" xfId="21" applyNumberFormat="1" applyFont="1" applyAlignment="1" applyProtection="1">
      <alignment/>
      <protection/>
    </xf>
    <xf numFmtId="37" fontId="33" fillId="0" borderId="15" xfId="21" applyNumberFormat="1" applyFont="1" applyFill="1" applyBorder="1" applyAlignment="1" applyProtection="1">
      <alignment horizontal="center"/>
      <protection/>
    </xf>
    <xf numFmtId="37" fontId="33" fillId="0" borderId="13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Border="1" applyProtection="1">
      <alignment/>
      <protection/>
    </xf>
    <xf numFmtId="37" fontId="19" fillId="0" borderId="0" xfId="21" applyNumberFormat="1" applyProtection="1">
      <alignment/>
      <protection/>
    </xf>
    <xf numFmtId="37" fontId="36" fillId="0" borderId="8" xfId="21" applyNumberFormat="1" applyFont="1" applyBorder="1" applyProtection="1">
      <alignment/>
      <protection/>
    </xf>
    <xf numFmtId="37" fontId="32" fillId="0" borderId="0" xfId="21" applyNumberFormat="1" applyFont="1" applyProtection="1">
      <alignment/>
      <protection/>
    </xf>
    <xf numFmtId="37" fontId="34" fillId="0" borderId="7" xfId="21" applyNumberFormat="1" applyFont="1" applyBorder="1" applyAlignment="1" applyProtection="1">
      <alignment horizontal="center" shrinkToFit="1"/>
      <protection/>
    </xf>
    <xf numFmtId="0" fontId="52" fillId="0" borderId="12" xfId="21" applyNumberFormat="1" applyFont="1" applyBorder="1" applyAlignment="1" applyProtection="1">
      <alignment horizontal="center" vertical="center"/>
      <protection/>
    </xf>
    <xf numFmtId="37" fontId="53" fillId="0" borderId="8" xfId="21" applyNumberFormat="1" applyFont="1" applyBorder="1" applyProtection="1">
      <alignment/>
      <protection/>
    </xf>
    <xf numFmtId="37" fontId="53" fillId="0" borderId="46" xfId="21" applyNumberFormat="1" applyFont="1" applyBorder="1" applyProtection="1">
      <alignment/>
      <protection/>
    </xf>
    <xf numFmtId="0" fontId="52" fillId="0" borderId="13" xfId="21" applyNumberFormat="1" applyFont="1" applyBorder="1" applyAlignment="1" applyProtection="1">
      <alignment horizontal="center" vertical="center"/>
      <protection/>
    </xf>
    <xf numFmtId="37" fontId="53" fillId="0" borderId="15" xfId="21" applyNumberFormat="1" applyFont="1" applyBorder="1" applyProtection="1">
      <alignment/>
      <protection/>
    </xf>
    <xf numFmtId="37" fontId="53" fillId="0" borderId="47" xfId="21" applyNumberFormat="1" applyFont="1" applyBorder="1" applyProtection="1">
      <alignment/>
      <protection/>
    </xf>
    <xf numFmtId="0" fontId="52" fillId="0" borderId="13" xfId="21" applyNumberFormat="1" applyFont="1" applyFill="1" applyBorder="1" applyAlignment="1" applyProtection="1">
      <alignment horizontal="center" vertical="center"/>
      <protection/>
    </xf>
    <xf numFmtId="0" fontId="52" fillId="0" borderId="51" xfId="21" applyNumberFormat="1" applyFont="1" applyBorder="1" applyAlignment="1" applyProtection="1">
      <alignment horizontal="center" vertical="center"/>
      <protection/>
    </xf>
    <xf numFmtId="37" fontId="53" fillId="0" borderId="48" xfId="21" applyNumberFormat="1" applyFont="1" applyBorder="1" applyProtection="1">
      <alignment/>
      <protection/>
    </xf>
    <xf numFmtId="37" fontId="53" fillId="0" borderId="49" xfId="21" applyNumberFormat="1" applyFont="1" applyBorder="1" applyProtection="1">
      <alignment/>
      <protection/>
    </xf>
    <xf numFmtId="0" fontId="52" fillId="0" borderId="8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Fill="1" applyBorder="1" applyAlignment="1" applyProtection="1">
      <alignment horizontal="center" vertical="center"/>
      <protection/>
    </xf>
    <xf numFmtId="0" fontId="52" fillId="0" borderId="48" xfId="21" applyNumberFormat="1" applyFont="1" applyBorder="1" applyAlignment="1" applyProtection="1">
      <alignment horizontal="center" vertical="center"/>
      <protection/>
    </xf>
    <xf numFmtId="38" fontId="26" fillId="0" borderId="28" xfId="17" applyFont="1" applyBorder="1" applyAlignment="1">
      <alignment horizontal="center" vertical="center"/>
    </xf>
    <xf numFmtId="38" fontId="26" fillId="0" borderId="79" xfId="17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6" fillId="0" borderId="0" xfId="0" applyFont="1" applyBorder="1" applyAlignment="1">
      <alignment/>
    </xf>
    <xf numFmtId="186" fontId="14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208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9" fontId="14" fillId="0" borderId="0" xfId="0" applyNumberFormat="1" applyFont="1" applyBorder="1" applyAlignment="1">
      <alignment/>
    </xf>
    <xf numFmtId="38" fontId="26" fillId="0" borderId="21" xfId="17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6" fillId="0" borderId="25" xfId="17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26" fillId="0" borderId="31" xfId="17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6" fillId="0" borderId="30" xfId="17" applyFont="1" applyBorder="1" applyAlignment="1">
      <alignment horizontal="center" vertical="center"/>
    </xf>
    <xf numFmtId="38" fontId="26" fillId="0" borderId="19" xfId="17" applyFont="1" applyBorder="1" applyAlignment="1">
      <alignment horizontal="center" vertical="center"/>
    </xf>
    <xf numFmtId="38" fontId="26" fillId="0" borderId="32" xfId="17" applyFont="1" applyBorder="1" applyAlignment="1">
      <alignment horizontal="center" vertical="center"/>
    </xf>
    <xf numFmtId="38" fontId="26" fillId="0" borderId="24" xfId="17" applyFont="1" applyBorder="1" applyAlignment="1">
      <alignment horizontal="center" vertical="center"/>
    </xf>
    <xf numFmtId="183" fontId="26" fillId="0" borderId="25" xfId="17" applyNumberFormat="1" applyFont="1" applyBorder="1" applyAlignment="1">
      <alignment horizontal="center" vertical="center"/>
    </xf>
    <xf numFmtId="183" fontId="26" fillId="0" borderId="32" xfId="17" applyNumberFormat="1" applyFont="1" applyBorder="1" applyAlignment="1">
      <alignment horizontal="center" vertical="center"/>
    </xf>
    <xf numFmtId="183" fontId="26" fillId="0" borderId="24" xfId="17" applyNumberFormat="1" applyFont="1" applyBorder="1" applyAlignment="1">
      <alignment horizontal="center" vertical="center"/>
    </xf>
    <xf numFmtId="38" fontId="26" fillId="0" borderId="80" xfId="17" applyFont="1" applyBorder="1" applyAlignment="1">
      <alignment horizontal="center" vertical="center"/>
    </xf>
    <xf numFmtId="38" fontId="26" fillId="0" borderId="81" xfId="17" applyFont="1" applyBorder="1" applyAlignment="1">
      <alignment horizontal="center" vertical="center"/>
    </xf>
    <xf numFmtId="183" fontId="30" fillId="0" borderId="82" xfId="17" applyNumberFormat="1" applyFont="1" applyBorder="1" applyAlignment="1">
      <alignment horizontal="center" vertical="center"/>
    </xf>
    <xf numFmtId="183" fontId="30" fillId="0" borderId="32" xfId="17" applyNumberFormat="1" applyFont="1" applyBorder="1" applyAlignment="1">
      <alignment horizontal="center" vertical="center"/>
    </xf>
    <xf numFmtId="183" fontId="30" fillId="0" borderId="24" xfId="17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79" xfId="0" applyBorder="1" applyAlignment="1">
      <alignment/>
    </xf>
    <xf numFmtId="0" fontId="0" fillId="0" borderId="28" xfId="0" applyBorder="1" applyAlignment="1">
      <alignment/>
    </xf>
    <xf numFmtId="183" fontId="26" fillId="0" borderId="2" xfId="17" applyNumberFormat="1" applyFont="1" applyBorder="1" applyAlignment="1">
      <alignment horizontal="center" vertical="center"/>
    </xf>
    <xf numFmtId="183" fontId="26" fillId="0" borderId="3" xfId="17" applyNumberFormat="1" applyFont="1" applyBorder="1" applyAlignment="1">
      <alignment horizontal="center" vertical="center"/>
    </xf>
    <xf numFmtId="183" fontId="26" fillId="0" borderId="12" xfId="17" applyNumberFormat="1" applyFont="1" applyBorder="1" applyAlignment="1">
      <alignment horizontal="center" vertical="center"/>
    </xf>
    <xf numFmtId="183" fontId="26" fillId="0" borderId="21" xfId="17" applyNumberFormat="1" applyFont="1" applyBorder="1" applyAlignment="1">
      <alignment horizontal="center" vertical="center"/>
    </xf>
    <xf numFmtId="183" fontId="26" fillId="0" borderId="30" xfId="17" applyNumberFormat="1" applyFont="1" applyBorder="1" applyAlignment="1">
      <alignment horizontal="center" vertical="center"/>
    </xf>
    <xf numFmtId="183" fontId="26" fillId="0" borderId="19" xfId="17" applyNumberFormat="1" applyFont="1" applyBorder="1" applyAlignment="1">
      <alignment horizontal="center" vertical="center"/>
    </xf>
    <xf numFmtId="38" fontId="26" fillId="0" borderId="2" xfId="17" applyFont="1" applyBorder="1" applyAlignment="1">
      <alignment horizontal="center" vertical="center"/>
    </xf>
    <xf numFmtId="38" fontId="26" fillId="0" borderId="3" xfId="17" applyFont="1" applyBorder="1" applyAlignment="1">
      <alignment horizontal="center" vertical="center"/>
    </xf>
    <xf numFmtId="38" fontId="26" fillId="0" borderId="12" xfId="17" applyFont="1" applyBorder="1" applyAlignment="1">
      <alignment horizontal="center" vertical="center"/>
    </xf>
    <xf numFmtId="38" fontId="26" fillId="2" borderId="11" xfId="17" applyFont="1" applyFill="1" applyBorder="1" applyAlignment="1">
      <alignment horizontal="center" vertical="center"/>
    </xf>
    <xf numFmtId="38" fontId="26" fillId="2" borderId="10" xfId="17" applyFont="1" applyFill="1" applyBorder="1" applyAlignment="1">
      <alignment horizontal="center" vertical="center"/>
    </xf>
    <xf numFmtId="38" fontId="26" fillId="2" borderId="13" xfId="17" applyFont="1" applyFill="1" applyBorder="1" applyAlignment="1">
      <alignment horizontal="center" vertical="center"/>
    </xf>
    <xf numFmtId="38" fontId="26" fillId="2" borderId="83" xfId="17" applyFont="1" applyFill="1" applyBorder="1" applyAlignment="1">
      <alignment horizontal="center" vertical="center"/>
    </xf>
    <xf numFmtId="38" fontId="26" fillId="0" borderId="84" xfId="17" applyFont="1" applyBorder="1" applyAlignment="1">
      <alignment horizontal="center" vertical="center"/>
    </xf>
    <xf numFmtId="38" fontId="26" fillId="2" borderId="85" xfId="17" applyFont="1" applyFill="1" applyBorder="1" applyAlignment="1">
      <alignment horizontal="center" vertical="center"/>
    </xf>
    <xf numFmtId="183" fontId="30" fillId="0" borderId="86" xfId="17" applyNumberFormat="1" applyFont="1" applyBorder="1" applyAlignment="1">
      <alignment horizontal="center" vertical="center"/>
    </xf>
    <xf numFmtId="183" fontId="30" fillId="0" borderId="79" xfId="17" applyNumberFormat="1" applyFont="1" applyBorder="1" applyAlignment="1">
      <alignment horizontal="center" vertical="center"/>
    </xf>
    <xf numFmtId="183" fontId="30" fillId="0" borderId="28" xfId="17" applyNumberFormat="1" applyFont="1" applyBorder="1" applyAlignment="1">
      <alignment horizontal="center" vertical="center"/>
    </xf>
    <xf numFmtId="183" fontId="26" fillId="0" borderId="31" xfId="17" applyNumberFormat="1" applyFont="1" applyBorder="1" applyAlignment="1">
      <alignment horizontal="center" vertical="center"/>
    </xf>
    <xf numFmtId="38" fontId="26" fillId="0" borderId="87" xfId="17" applyFont="1" applyBorder="1" applyAlignment="1">
      <alignment horizontal="center" vertical="center"/>
    </xf>
    <xf numFmtId="183" fontId="30" fillId="0" borderId="88" xfId="17" applyNumberFormat="1" applyFont="1" applyBorder="1" applyAlignment="1">
      <alignment horizontal="center" vertical="center"/>
    </xf>
    <xf numFmtId="183" fontId="30" fillId="0" borderId="3" xfId="17" applyNumberFormat="1" applyFont="1" applyBorder="1" applyAlignment="1">
      <alignment horizontal="center" vertical="center"/>
    </xf>
    <xf numFmtId="183" fontId="30" fillId="0" borderId="12" xfId="17" applyNumberFormat="1" applyFont="1" applyBorder="1" applyAlignment="1">
      <alignment horizontal="center" vertical="center"/>
    </xf>
    <xf numFmtId="183" fontId="26" fillId="0" borderId="79" xfId="17" applyNumberFormat="1" applyFont="1" applyBorder="1" applyAlignment="1">
      <alignment horizontal="center" vertical="center"/>
    </xf>
    <xf numFmtId="183" fontId="26" fillId="0" borderId="28" xfId="17" applyNumberFormat="1" applyFont="1" applyBorder="1" applyAlignment="1">
      <alignment horizontal="center" vertical="center"/>
    </xf>
    <xf numFmtId="38" fontId="26" fillId="2" borderId="21" xfId="17" applyFont="1" applyFill="1" applyBorder="1" applyAlignment="1">
      <alignment horizontal="center" vertical="center"/>
    </xf>
    <xf numFmtId="38" fontId="26" fillId="2" borderId="30" xfId="17" applyFont="1" applyFill="1" applyBorder="1" applyAlignment="1">
      <alignment horizontal="center" vertical="center"/>
    </xf>
    <xf numFmtId="38" fontId="26" fillId="2" borderId="19" xfId="17" applyFont="1" applyFill="1" applyBorder="1" applyAlignment="1">
      <alignment horizontal="center" vertical="center"/>
    </xf>
    <xf numFmtId="38" fontId="26" fillId="2" borderId="25" xfId="17" applyFont="1" applyFill="1" applyBorder="1" applyAlignment="1">
      <alignment horizontal="center" vertical="center"/>
    </xf>
    <xf numFmtId="38" fontId="26" fillId="2" borderId="32" xfId="17" applyFont="1" applyFill="1" applyBorder="1" applyAlignment="1">
      <alignment horizontal="center" vertical="center"/>
    </xf>
    <xf numFmtId="38" fontId="26" fillId="2" borderId="24" xfId="17" applyFont="1" applyFill="1" applyBorder="1" applyAlignment="1">
      <alignment horizontal="center" vertical="center"/>
    </xf>
    <xf numFmtId="38" fontId="26" fillId="2" borderId="31" xfId="17" applyFont="1" applyFill="1" applyBorder="1" applyAlignment="1">
      <alignment horizontal="center" vertical="center"/>
    </xf>
    <xf numFmtId="38" fontId="26" fillId="2" borderId="79" xfId="17" applyFont="1" applyFill="1" applyBorder="1" applyAlignment="1">
      <alignment horizontal="center" vertical="center"/>
    </xf>
    <xf numFmtId="38" fontId="26" fillId="2" borderId="28" xfId="17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183" fontId="30" fillId="0" borderId="89" xfId="17" applyNumberFormat="1" applyFont="1" applyBorder="1" applyAlignment="1">
      <alignment horizontal="center" vertical="center"/>
    </xf>
    <xf numFmtId="183" fontId="30" fillId="0" borderId="30" xfId="17" applyNumberFormat="1" applyFont="1" applyBorder="1" applyAlignment="1">
      <alignment horizontal="center" vertical="center"/>
    </xf>
    <xf numFmtId="183" fontId="30" fillId="0" borderId="19" xfId="17" applyNumberFormat="1" applyFont="1" applyBorder="1" applyAlignment="1">
      <alignment horizontal="center" vertical="center"/>
    </xf>
    <xf numFmtId="38" fontId="20" fillId="0" borderId="0" xfId="17" applyFont="1" applyAlignment="1">
      <alignment horizontal="distributed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4775976"/>
        <c:axId val="21657193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0697010"/>
        <c:axId val="9402179"/>
      </c:lineChart>
      <c:catAx>
        <c:axId val="2477597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7193"/>
        <c:crossesAt val="0"/>
        <c:auto val="0"/>
        <c:lblOffset val="100"/>
        <c:noMultiLvlLbl val="0"/>
      </c:catAx>
      <c:valAx>
        <c:axId val="216571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75976"/>
        <c:crossesAt val="1"/>
        <c:crossBetween val="between"/>
        <c:dispUnits/>
      </c:valAx>
      <c:catAx>
        <c:axId val="60697010"/>
        <c:scaling>
          <c:orientation val="minMax"/>
        </c:scaling>
        <c:axPos val="b"/>
        <c:delete val="1"/>
        <c:majorTickMark val="in"/>
        <c:minorTickMark val="none"/>
        <c:tickLblPos val="nextTo"/>
        <c:crossAx val="9402179"/>
        <c:crosses val="autoZero"/>
        <c:auto val="0"/>
        <c:lblOffset val="100"/>
        <c:noMultiLvlLbl val="0"/>
      </c:catAx>
      <c:valAx>
        <c:axId val="9402179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701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5"/>
          <c:w val="0.9247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1">
                  <c:v>0</c:v>
                </c:pt>
              </c:numCache>
            </c:numRef>
          </c:val>
        </c:ser>
        <c:axId val="17510748"/>
        <c:axId val="23379005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1">
                  <c:v>0</c:v>
                </c:pt>
              </c:numCache>
            </c:numRef>
          </c:val>
          <c:smooth val="0"/>
        </c:ser>
        <c:axId val="9084454"/>
        <c:axId val="14651223"/>
      </c:lineChart>
      <c:catAx>
        <c:axId val="17510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9005"/>
        <c:crossesAt val="1080"/>
        <c:auto val="0"/>
        <c:lblOffset val="100"/>
        <c:noMultiLvlLbl val="0"/>
      </c:catAx>
      <c:valAx>
        <c:axId val="23379005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510748"/>
        <c:crossesAt val="1"/>
        <c:crossBetween val="between"/>
        <c:dispUnits/>
      </c:valAx>
      <c:catAx>
        <c:axId val="9084454"/>
        <c:scaling>
          <c:orientation val="minMax"/>
        </c:scaling>
        <c:axPos val="b"/>
        <c:delete val="1"/>
        <c:majorTickMark val="in"/>
        <c:minorTickMark val="none"/>
        <c:tickLblPos val="nextTo"/>
        <c:crossAx val="14651223"/>
        <c:crossesAt val="390"/>
        <c:auto val="0"/>
        <c:lblOffset val="100"/>
        <c:noMultiLvlLbl val="0"/>
      </c:catAx>
      <c:valAx>
        <c:axId val="14651223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8445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-415</c:v>
                </c:pt>
                <c:pt idx="1">
                  <c:v>-418</c:v>
                </c:pt>
                <c:pt idx="2">
                  <c:v>-460</c:v>
                </c:pt>
                <c:pt idx="3">
                  <c:v>-539</c:v>
                </c:pt>
                <c:pt idx="4">
                  <c:v>-609</c:v>
                </c:pt>
                <c:pt idx="5">
                  <c:v>-664</c:v>
                </c:pt>
                <c:pt idx="6">
                  <c:v>-815</c:v>
                </c:pt>
                <c:pt idx="7">
                  <c:v>-632</c:v>
                </c:pt>
                <c:pt idx="8">
                  <c:v>-710</c:v>
                </c:pt>
                <c:pt idx="9">
                  <c:v>-592</c:v>
                </c:pt>
                <c:pt idx="10">
                  <c:v>-668</c:v>
                </c:pt>
                <c:pt idx="11">
                  <c:v>-459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-110</c:v>
                </c:pt>
                <c:pt idx="1">
                  <c:v>167</c:v>
                </c:pt>
                <c:pt idx="2">
                  <c:v>-145</c:v>
                </c:pt>
                <c:pt idx="3">
                  <c:v>77</c:v>
                </c:pt>
                <c:pt idx="4">
                  <c:v>50</c:v>
                </c:pt>
                <c:pt idx="5">
                  <c:v>-122</c:v>
                </c:pt>
                <c:pt idx="6">
                  <c:v>-84</c:v>
                </c:pt>
                <c:pt idx="7">
                  <c:v>-260</c:v>
                </c:pt>
                <c:pt idx="8">
                  <c:v>-3460</c:v>
                </c:pt>
                <c:pt idx="9">
                  <c:v>336</c:v>
                </c:pt>
                <c:pt idx="10">
                  <c:v>5</c:v>
                </c:pt>
                <c:pt idx="11">
                  <c:v>-53</c:v>
                </c:pt>
              </c:numCache>
            </c:numRef>
          </c:val>
        </c:ser>
        <c:axId val="64752144"/>
        <c:axId val="4589838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-525</c:v>
                </c:pt>
                <c:pt idx="1">
                  <c:v>-251</c:v>
                </c:pt>
                <c:pt idx="2">
                  <c:v>-659</c:v>
                </c:pt>
                <c:pt idx="3">
                  <c:v>-462</c:v>
                </c:pt>
                <c:pt idx="4">
                  <c:v>-559</c:v>
                </c:pt>
                <c:pt idx="5">
                  <c:v>-786</c:v>
                </c:pt>
                <c:pt idx="6">
                  <c:v>-899</c:v>
                </c:pt>
                <c:pt idx="7">
                  <c:v>-892</c:v>
                </c:pt>
                <c:pt idx="8">
                  <c:v>-4170</c:v>
                </c:pt>
                <c:pt idx="9">
                  <c:v>-256</c:v>
                </c:pt>
                <c:pt idx="10">
                  <c:v>-663</c:v>
                </c:pt>
                <c:pt idx="11">
                  <c:v>-512</c:v>
                </c:pt>
              </c:numCache>
            </c:numRef>
          </c:val>
          <c:smooth val="0"/>
        </c:ser>
        <c:axId val="10432282"/>
        <c:axId val="26781675"/>
      </c:lineChart>
      <c:catAx>
        <c:axId val="6475214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98385"/>
        <c:crossesAt val="0"/>
        <c:auto val="0"/>
        <c:lblOffset val="100"/>
        <c:noMultiLvlLbl val="0"/>
      </c:catAx>
      <c:valAx>
        <c:axId val="4589838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2144"/>
        <c:crossesAt val="1"/>
        <c:crossBetween val="between"/>
        <c:dispUnits/>
        <c:majorUnit val="500"/>
      </c:valAx>
      <c:catAx>
        <c:axId val="10432282"/>
        <c:scaling>
          <c:orientation val="minMax"/>
        </c:scaling>
        <c:axPos val="b"/>
        <c:delete val="1"/>
        <c:majorTickMark val="in"/>
        <c:minorTickMark val="none"/>
        <c:tickLblPos val="nextTo"/>
        <c:crossAx val="26781675"/>
        <c:crossesAt val="0"/>
        <c:auto val="0"/>
        <c:lblOffset val="100"/>
        <c:noMultiLvlLbl val="0"/>
      </c:catAx>
      <c:valAx>
        <c:axId val="2678167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228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708484"/>
        <c:axId val="21832037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2270606"/>
        <c:axId val="23564543"/>
      </c:lineChart>
      <c:catAx>
        <c:axId val="39708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32037"/>
        <c:crossesAt val="1080"/>
        <c:auto val="0"/>
        <c:lblOffset val="100"/>
        <c:noMultiLvlLbl val="0"/>
      </c:catAx>
      <c:valAx>
        <c:axId val="21832037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708484"/>
        <c:crossesAt val="1"/>
        <c:crossBetween val="between"/>
        <c:dispUnits/>
      </c:valAx>
      <c:catAx>
        <c:axId val="62270606"/>
        <c:scaling>
          <c:orientation val="minMax"/>
        </c:scaling>
        <c:axPos val="b"/>
        <c:delete val="1"/>
        <c:majorTickMark val="in"/>
        <c:minorTickMark val="none"/>
        <c:tickLblPos val="nextTo"/>
        <c:crossAx val="23564543"/>
        <c:crossesAt val="390"/>
        <c:auto val="0"/>
        <c:lblOffset val="100"/>
        <c:noMultiLvlLbl val="0"/>
      </c:catAx>
      <c:valAx>
        <c:axId val="23564543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27060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15"/>
          <c:w val="0.89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754296"/>
        <c:axId val="29679801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5791618"/>
        <c:axId val="55253651"/>
      </c:lineChart>
      <c:catAx>
        <c:axId val="10754296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9801"/>
        <c:crossesAt val="0"/>
        <c:auto val="0"/>
        <c:lblOffset val="100"/>
        <c:noMultiLvlLbl val="0"/>
      </c:catAx>
      <c:valAx>
        <c:axId val="2967980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4296"/>
        <c:crossesAt val="1"/>
        <c:crossBetween val="between"/>
        <c:dispUnits/>
        <c:majorUnit val="500"/>
      </c:valAx>
      <c:catAx>
        <c:axId val="65791618"/>
        <c:scaling>
          <c:orientation val="minMax"/>
        </c:scaling>
        <c:axPos val="b"/>
        <c:delete val="1"/>
        <c:majorTickMark val="in"/>
        <c:minorTickMark val="none"/>
        <c:tickLblPos val="nextTo"/>
        <c:crossAx val="55253651"/>
        <c:crossesAt val="0"/>
        <c:auto val="0"/>
        <c:lblOffset val="100"/>
        <c:noMultiLvlLbl val="0"/>
      </c:catAx>
      <c:valAx>
        <c:axId val="5525365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161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0.17875</cdr:y>
    </cdr:from>
    <cdr:to>
      <cdr:x>-536870.31325</cdr:x>
      <cdr:y>-536870.73325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0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0.03225</cdr:y>
    </cdr:from>
    <cdr:to>
      <cdr:x>0.84875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（H21.7～H22.6)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5275" y="299085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0.033</cdr:y>
    </cdr:from>
    <cdr:to>
      <cdr:x>0.856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（H21.7～H22.6)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Chart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10" workbookViewId="0" topLeftCell="B1">
      <selection activeCell="D4" sqref="D4"/>
    </sheetView>
  </sheetViews>
  <sheetFormatPr defaultColWidth="9.00390625" defaultRowHeight="13.5"/>
  <cols>
    <col min="1" max="1" width="0.6171875" style="0" hidden="1" customWidth="1"/>
    <col min="2" max="16384" width="0.6171875" style="0" customWidth="1"/>
  </cols>
  <sheetData>
    <row r="1" spans="1:157" s="98" customFormat="1" ht="22.5" customHeight="1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1"/>
      <c r="DN1" s="541"/>
      <c r="DO1" s="541"/>
      <c r="DP1" s="541"/>
      <c r="DQ1" s="541"/>
      <c r="DR1" s="541"/>
      <c r="DS1" s="541"/>
      <c r="DT1" s="541"/>
      <c r="DU1" s="541"/>
      <c r="DV1" s="541"/>
      <c r="DW1" s="541"/>
      <c r="DX1" s="541"/>
      <c r="DY1" s="541"/>
      <c r="DZ1" s="541"/>
      <c r="EA1" s="541"/>
      <c r="EB1" s="541"/>
      <c r="EC1" s="541"/>
      <c r="ED1" s="541"/>
      <c r="EE1" s="541"/>
      <c r="EF1" s="541"/>
      <c r="EG1" s="541"/>
      <c r="EH1" s="541"/>
      <c r="EI1" s="541"/>
      <c r="EJ1" s="541"/>
      <c r="EK1" s="541"/>
      <c r="EL1" s="541"/>
      <c r="EM1" s="541"/>
      <c r="EN1" s="541"/>
      <c r="EO1" s="541"/>
      <c r="EP1" s="541"/>
      <c r="EQ1" s="541"/>
      <c r="ER1" s="541"/>
      <c r="ES1" s="541"/>
      <c r="ET1" s="541"/>
      <c r="EU1" s="541"/>
      <c r="EV1" s="541"/>
      <c r="EW1" s="541"/>
      <c r="EX1" s="541"/>
      <c r="EY1" s="541"/>
      <c r="EZ1" s="541"/>
      <c r="FA1" s="541"/>
    </row>
    <row r="2" spans="1:157" s="98" customFormat="1" ht="25.5">
      <c r="A2" s="548" t="s">
        <v>382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49"/>
      <c r="CR2" s="549"/>
      <c r="CS2" s="549"/>
      <c r="CT2" s="549"/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49"/>
      <c r="DH2" s="549"/>
      <c r="DI2" s="549"/>
      <c r="DJ2" s="549"/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49"/>
      <c r="DX2" s="549"/>
      <c r="DY2" s="549"/>
      <c r="DZ2" s="549"/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49"/>
      <c r="EN2" s="549"/>
      <c r="EO2" s="549"/>
      <c r="EP2" s="549"/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</row>
    <row r="3" s="98" customFormat="1" ht="18" customHeight="1">
      <c r="EE3" s="511"/>
    </row>
    <row r="4" spans="6:139" s="511" customFormat="1" ht="17.25">
      <c r="F4" s="382"/>
      <c r="CH4" s="511" t="s">
        <v>408</v>
      </c>
      <c r="DD4" s="539" t="s">
        <v>418</v>
      </c>
      <c r="DE4" s="540"/>
      <c r="DF4" s="540"/>
      <c r="DG4" s="540"/>
      <c r="DH4" s="540"/>
      <c r="DI4" s="540"/>
      <c r="DJ4" s="540"/>
      <c r="DK4" s="540"/>
      <c r="DL4" s="540"/>
      <c r="DM4" s="540"/>
      <c r="DN4" s="540"/>
      <c r="DO4" s="540"/>
      <c r="DP4" s="540"/>
      <c r="DR4" s="539" t="s">
        <v>409</v>
      </c>
      <c r="DS4" s="539"/>
      <c r="DT4" s="539"/>
      <c r="DU4" s="539"/>
      <c r="DV4" s="539"/>
      <c r="DW4" s="539"/>
      <c r="DX4" s="539"/>
      <c r="DY4" s="539"/>
      <c r="DZ4" s="539"/>
      <c r="EA4" s="539"/>
      <c r="EB4" s="539"/>
      <c r="EC4" s="539"/>
      <c r="EG4" s="511" t="s">
        <v>407</v>
      </c>
      <c r="EH4" s="477"/>
      <c r="EI4" s="477"/>
    </row>
    <row r="5" spans="1:157" s="98" customFormat="1" ht="3.75" customHeight="1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78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78"/>
      <c r="EK5" s="478"/>
      <c r="EL5" s="478"/>
      <c r="EM5" s="478"/>
      <c r="EN5" s="478"/>
      <c r="EO5" s="478"/>
      <c r="EP5" s="478"/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</row>
    <row r="6" spans="1:157" s="98" customFormat="1" ht="15">
      <c r="A6" s="550" t="s">
        <v>419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1"/>
      <c r="CN6" s="551"/>
      <c r="CO6" s="551"/>
      <c r="CP6" s="551"/>
      <c r="CQ6" s="551"/>
      <c r="CR6" s="551"/>
      <c r="CS6" s="551"/>
      <c r="CT6" s="551"/>
      <c r="CU6" s="551"/>
      <c r="CV6" s="551"/>
      <c r="CW6" s="551"/>
      <c r="CX6" s="551"/>
      <c r="CY6" s="551"/>
      <c r="CZ6" s="551"/>
      <c r="DA6" s="551"/>
      <c r="DB6" s="551"/>
      <c r="DC6" s="551"/>
      <c r="DD6" s="551"/>
      <c r="DE6" s="551"/>
      <c r="DF6" s="551"/>
      <c r="DG6" s="551"/>
      <c r="DH6" s="551"/>
      <c r="DI6" s="551"/>
      <c r="DJ6" s="551"/>
      <c r="DK6" s="551"/>
      <c r="DL6" s="551"/>
      <c r="DM6" s="551"/>
      <c r="DN6" s="551"/>
      <c r="DO6" s="551"/>
      <c r="DP6" s="551"/>
      <c r="DQ6" s="551"/>
      <c r="DR6" s="551"/>
      <c r="DS6" s="551"/>
      <c r="DT6" s="551"/>
      <c r="DU6" s="551"/>
      <c r="DV6" s="551"/>
      <c r="DW6" s="551"/>
      <c r="DX6" s="551"/>
      <c r="DY6" s="551"/>
      <c r="DZ6" s="551"/>
      <c r="EA6" s="551"/>
      <c r="EB6" s="551"/>
      <c r="EC6" s="551"/>
      <c r="ED6" s="551"/>
      <c r="EE6" s="551"/>
      <c r="EF6" s="551"/>
      <c r="EG6" s="551"/>
      <c r="EH6" s="551"/>
      <c r="EI6" s="551"/>
      <c r="EJ6" s="551"/>
      <c r="EK6" s="551"/>
      <c r="EL6" s="551"/>
      <c r="EM6" s="551"/>
      <c r="EN6" s="551"/>
      <c r="EO6" s="551"/>
      <c r="EP6" s="551"/>
      <c r="EQ6" s="551"/>
      <c r="ER6" s="551"/>
      <c r="ES6" s="551"/>
      <c r="ET6" s="551"/>
      <c r="EU6" s="551"/>
      <c r="EV6" s="551"/>
      <c r="EW6" s="551"/>
      <c r="EX6" s="551"/>
      <c r="EY6" s="551"/>
      <c r="EZ6" s="551"/>
      <c r="FA6" s="551"/>
    </row>
    <row r="7" s="98" customFormat="1" ht="13.5"/>
    <row r="8" s="98" customFormat="1" ht="17.25">
      <c r="A8" s="479" t="s">
        <v>352</v>
      </c>
    </row>
    <row r="9" ht="7.5" customHeight="1" thickBot="1"/>
    <row r="10" spans="5:157" s="381" customFormat="1" ht="11.25" customHeight="1" thickTop="1">
      <c r="E10" s="471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2"/>
      <c r="EY10" s="472"/>
      <c r="EZ10" s="472"/>
      <c r="FA10" s="473"/>
    </row>
    <row r="11" spans="5:157" s="381" customFormat="1" ht="17.25">
      <c r="E11" s="96"/>
      <c r="F11" s="513" t="s">
        <v>410</v>
      </c>
      <c r="G11" s="382"/>
      <c r="H11" s="382"/>
      <c r="I11" s="382"/>
      <c r="J11" s="382"/>
      <c r="L11" s="514" t="s">
        <v>420</v>
      </c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P11" s="382" t="s">
        <v>411</v>
      </c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Z11" s="553">
        <v>1088284</v>
      </c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6"/>
      <c r="CM11" s="546"/>
      <c r="CN11" s="546"/>
      <c r="CO11" s="546"/>
      <c r="CP11" s="546"/>
      <c r="CQ11" s="546"/>
      <c r="CR11" s="546"/>
      <c r="CS11" s="462" t="s">
        <v>353</v>
      </c>
      <c r="CT11" s="462"/>
      <c r="CU11" s="462"/>
      <c r="CV11" s="462"/>
      <c r="CW11" s="462"/>
      <c r="CX11" s="543" t="s">
        <v>378</v>
      </c>
      <c r="CY11" s="543"/>
      <c r="CZ11" s="462" t="s">
        <v>354</v>
      </c>
      <c r="DA11" s="462"/>
      <c r="DB11" s="382"/>
      <c r="DC11" s="382"/>
      <c r="DE11" s="544">
        <v>510945</v>
      </c>
      <c r="DF11" s="546"/>
      <c r="DG11" s="546"/>
      <c r="DH11" s="546"/>
      <c r="DI11" s="546"/>
      <c r="DJ11" s="546"/>
      <c r="DK11" s="546"/>
      <c r="DL11" s="546"/>
      <c r="DM11" s="546"/>
      <c r="DN11" s="546"/>
      <c r="DO11" s="546"/>
      <c r="DP11" s="546"/>
      <c r="DQ11" s="546"/>
      <c r="DR11" s="546"/>
      <c r="DS11" s="546"/>
      <c r="DT11" s="382" t="s">
        <v>353</v>
      </c>
      <c r="DW11" s="382"/>
      <c r="DX11" s="382"/>
      <c r="DY11" s="382"/>
      <c r="DZ11" s="382" t="s">
        <v>355</v>
      </c>
      <c r="EA11" s="382"/>
      <c r="EB11" s="382"/>
      <c r="EC11" s="382"/>
      <c r="ED11" s="382"/>
      <c r="EE11" s="544">
        <v>577339</v>
      </c>
      <c r="EF11" s="546"/>
      <c r="EG11" s="546"/>
      <c r="EH11" s="546"/>
      <c r="EI11" s="546"/>
      <c r="EJ11" s="546"/>
      <c r="EK11" s="546"/>
      <c r="EL11" s="546"/>
      <c r="EM11" s="546"/>
      <c r="EN11" s="546"/>
      <c r="EO11" s="546"/>
      <c r="EP11" s="546"/>
      <c r="EQ11" s="546"/>
      <c r="ER11" s="546"/>
      <c r="ES11" s="546"/>
      <c r="ET11" s="382" t="s">
        <v>353</v>
      </c>
      <c r="EU11" s="382"/>
      <c r="EV11" s="382"/>
      <c r="EW11" s="382"/>
      <c r="EX11" s="543" t="s">
        <v>379</v>
      </c>
      <c r="EY11" s="543"/>
      <c r="EZ11" s="382"/>
      <c r="FA11" s="461"/>
    </row>
    <row r="12" spans="5:157" s="381" customFormat="1" ht="14.25">
      <c r="E12" s="96"/>
      <c r="F12" s="382" t="s">
        <v>413</v>
      </c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462"/>
      <c r="AH12" s="462"/>
      <c r="AI12" s="382"/>
      <c r="AJ12" s="542">
        <v>512</v>
      </c>
      <c r="AK12" s="543"/>
      <c r="AL12" s="543"/>
      <c r="AM12" s="543"/>
      <c r="AN12" s="543"/>
      <c r="AO12" s="543"/>
      <c r="AP12" s="543"/>
      <c r="AQ12" s="543"/>
      <c r="AR12" s="382" t="s">
        <v>353</v>
      </c>
      <c r="AS12" s="382"/>
      <c r="AT12" s="382"/>
      <c r="AU12" s="382"/>
      <c r="AV12" s="543" t="s">
        <v>378</v>
      </c>
      <c r="AW12" s="543"/>
      <c r="AX12" s="554">
        <v>0.04702441963416471</v>
      </c>
      <c r="AY12" s="543"/>
      <c r="AZ12" s="543"/>
      <c r="BA12" s="543"/>
      <c r="BB12" s="543"/>
      <c r="BC12" s="543"/>
      <c r="BD12" s="543"/>
      <c r="BE12" s="543"/>
      <c r="BF12" s="382" t="s">
        <v>380</v>
      </c>
      <c r="BG12" s="382"/>
      <c r="BH12" s="382"/>
      <c r="BI12" s="382"/>
      <c r="BJ12" s="543" t="s">
        <v>379</v>
      </c>
      <c r="BK12" s="543"/>
      <c r="BL12" s="381" t="s">
        <v>438</v>
      </c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EZ12" s="382"/>
      <c r="FA12" s="461"/>
    </row>
    <row r="13" spans="5:157" s="381" customFormat="1" ht="14.25">
      <c r="E13" s="96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461"/>
    </row>
    <row r="14" spans="5:157" s="381" customFormat="1" ht="14.25">
      <c r="E14" s="96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 t="s">
        <v>356</v>
      </c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542">
        <v>459</v>
      </c>
      <c r="AH14" s="543"/>
      <c r="AI14" s="543"/>
      <c r="AJ14" s="543"/>
      <c r="AK14" s="543"/>
      <c r="AL14" s="543"/>
      <c r="AM14" s="543"/>
      <c r="AN14" s="543"/>
      <c r="AO14" s="381" t="s">
        <v>439</v>
      </c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543" t="s">
        <v>381</v>
      </c>
      <c r="BD14" s="543"/>
      <c r="BE14" s="382" t="s">
        <v>357</v>
      </c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542">
        <v>624</v>
      </c>
      <c r="BR14" s="543"/>
      <c r="BS14" s="543"/>
      <c r="BT14" s="543"/>
      <c r="BU14" s="543"/>
      <c r="BV14" s="543"/>
      <c r="BW14" s="543"/>
      <c r="BX14" s="543"/>
      <c r="BY14" s="543"/>
      <c r="BZ14" s="382" t="s">
        <v>353</v>
      </c>
      <c r="CA14" s="382"/>
      <c r="CB14" s="382"/>
      <c r="CC14" s="382"/>
      <c r="CD14" s="382"/>
      <c r="CE14" s="382"/>
      <c r="CF14" s="382"/>
      <c r="CG14" s="382" t="s">
        <v>358</v>
      </c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T14" s="542">
        <v>1083</v>
      </c>
      <c r="CU14" s="543"/>
      <c r="CV14" s="543"/>
      <c r="CW14" s="543"/>
      <c r="CX14" s="543"/>
      <c r="CY14" s="543"/>
      <c r="CZ14" s="543"/>
      <c r="DA14" s="543"/>
      <c r="DB14" s="543"/>
      <c r="DC14" s="543"/>
      <c r="DD14" s="462" t="s">
        <v>353</v>
      </c>
      <c r="DE14" s="382"/>
      <c r="DF14" s="382"/>
      <c r="DG14" s="382"/>
      <c r="DH14" s="543" t="s">
        <v>379</v>
      </c>
      <c r="DI14" s="543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461"/>
    </row>
    <row r="15" spans="5:157" s="381" customFormat="1" ht="14.25">
      <c r="E15" s="96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461"/>
    </row>
    <row r="16" spans="5:157" s="381" customFormat="1" ht="14.25">
      <c r="E16" s="96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 t="s">
        <v>359</v>
      </c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542">
        <v>53</v>
      </c>
      <c r="AH16" s="543"/>
      <c r="AI16" s="543"/>
      <c r="AJ16" s="543"/>
      <c r="AK16" s="543"/>
      <c r="AL16" s="543"/>
      <c r="AM16" s="543"/>
      <c r="AN16" s="543"/>
      <c r="AO16" s="381" t="s">
        <v>439</v>
      </c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543" t="s">
        <v>381</v>
      </c>
      <c r="BD16" s="543"/>
      <c r="BE16" s="382" t="s">
        <v>360</v>
      </c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464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382"/>
      <c r="CD16" s="542">
        <v>846</v>
      </c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462" t="s">
        <v>353</v>
      </c>
      <c r="CP16" s="462"/>
      <c r="CQ16" s="462"/>
      <c r="CR16" s="464"/>
      <c r="CS16" s="462"/>
      <c r="CT16" s="462"/>
      <c r="CU16" s="462" t="s">
        <v>361</v>
      </c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T16" s="542">
        <v>899</v>
      </c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382" t="s">
        <v>353</v>
      </c>
      <c r="EF16" s="382"/>
      <c r="EG16" s="382"/>
      <c r="EH16" s="382"/>
      <c r="EI16" s="543" t="s">
        <v>379</v>
      </c>
      <c r="EJ16" s="543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461"/>
    </row>
    <row r="17" spans="5:157" s="381" customFormat="1" ht="14.25">
      <c r="E17" s="96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461"/>
    </row>
    <row r="18" spans="5:157" s="381" customFormat="1" ht="14.25">
      <c r="E18" s="96"/>
      <c r="F18" s="382" t="s">
        <v>362</v>
      </c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J18" s="552">
        <v>10580</v>
      </c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382" t="s">
        <v>353</v>
      </c>
      <c r="AW18" s="382"/>
      <c r="AX18" s="382"/>
      <c r="AY18" s="382"/>
      <c r="AZ18" s="543" t="s">
        <v>381</v>
      </c>
      <c r="BA18" s="543"/>
      <c r="BB18" s="547">
        <v>0.9628125045501537</v>
      </c>
      <c r="BC18" s="540"/>
      <c r="BD18" s="540"/>
      <c r="BE18" s="540"/>
      <c r="BF18" s="540"/>
      <c r="BG18" s="540"/>
      <c r="BH18" s="540"/>
      <c r="BI18" s="540"/>
      <c r="BJ18" s="540"/>
      <c r="BK18" s="462" t="s">
        <v>380</v>
      </c>
      <c r="BL18" s="382"/>
      <c r="BM18" s="382"/>
      <c r="BN18" s="382"/>
      <c r="BO18" s="543" t="s">
        <v>379</v>
      </c>
      <c r="BP18" s="543"/>
      <c r="BQ18" s="381" t="s">
        <v>440</v>
      </c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461"/>
    </row>
    <row r="19" spans="5:157" s="381" customFormat="1" ht="14.25">
      <c r="E19" s="96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461"/>
    </row>
    <row r="20" spans="5:157" s="381" customFormat="1" ht="14.25">
      <c r="E20" s="96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 t="s">
        <v>356</v>
      </c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542">
        <v>6981</v>
      </c>
      <c r="AG20" s="543"/>
      <c r="AH20" s="543"/>
      <c r="AI20" s="543"/>
      <c r="AJ20" s="543"/>
      <c r="AK20" s="543"/>
      <c r="AL20" s="543"/>
      <c r="AM20" s="543"/>
      <c r="AN20" s="543"/>
      <c r="AO20" s="381" t="s">
        <v>439</v>
      </c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543" t="s">
        <v>381</v>
      </c>
      <c r="BD20" s="543"/>
      <c r="BE20" s="382" t="s">
        <v>357</v>
      </c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542">
        <v>6955</v>
      </c>
      <c r="BR20" s="543"/>
      <c r="BS20" s="543"/>
      <c r="BT20" s="543"/>
      <c r="BU20" s="543"/>
      <c r="BV20" s="543"/>
      <c r="BW20" s="543"/>
      <c r="BX20" s="543"/>
      <c r="BY20" s="543"/>
      <c r="BZ20" s="382" t="s">
        <v>353</v>
      </c>
      <c r="CA20" s="382"/>
      <c r="CB20" s="382"/>
      <c r="CC20" s="382"/>
      <c r="CD20" s="382"/>
      <c r="CE20" s="382"/>
      <c r="CF20" s="382"/>
      <c r="CG20" s="382" t="s">
        <v>358</v>
      </c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S20" s="542">
        <v>13936</v>
      </c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462" t="s">
        <v>353</v>
      </c>
      <c r="DE20" s="382"/>
      <c r="DF20" s="382"/>
      <c r="DG20" s="382"/>
      <c r="DH20" s="543" t="s">
        <v>379</v>
      </c>
      <c r="DI20" s="543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461"/>
    </row>
    <row r="21" spans="5:157" s="381" customFormat="1" ht="14.25">
      <c r="E21" s="96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461"/>
    </row>
    <row r="22" spans="5:157" s="381" customFormat="1" ht="14.25">
      <c r="E22" s="96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 t="s">
        <v>359</v>
      </c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542">
        <v>3599</v>
      </c>
      <c r="AG22" s="543"/>
      <c r="AH22" s="543"/>
      <c r="AI22" s="543"/>
      <c r="AJ22" s="543"/>
      <c r="AK22" s="543"/>
      <c r="AL22" s="543"/>
      <c r="AM22" s="543"/>
      <c r="AN22" s="543"/>
      <c r="AO22" s="381" t="s">
        <v>439</v>
      </c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543" t="s">
        <v>381</v>
      </c>
      <c r="BD22" s="543"/>
      <c r="BE22" s="382" t="s">
        <v>360</v>
      </c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464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382"/>
      <c r="CD22" s="542">
        <v>14618</v>
      </c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462" t="s">
        <v>353</v>
      </c>
      <c r="CP22" s="462"/>
      <c r="CQ22" s="462"/>
      <c r="CR22" s="464"/>
      <c r="CS22" s="462"/>
      <c r="CT22" s="462"/>
      <c r="CU22" s="462" t="s">
        <v>361</v>
      </c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T22" s="542">
        <v>18217</v>
      </c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382" t="s">
        <v>353</v>
      </c>
      <c r="EF22" s="382"/>
      <c r="EG22" s="382"/>
      <c r="EH22" s="382"/>
      <c r="EI22" s="543" t="s">
        <v>379</v>
      </c>
      <c r="EJ22" s="543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461"/>
    </row>
    <row r="23" spans="5:157" s="381" customFormat="1" ht="14.25">
      <c r="E23" s="96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461"/>
    </row>
    <row r="24" spans="5:157" s="381" customFormat="1" ht="17.25">
      <c r="E24" s="96"/>
      <c r="F24" s="382" t="s">
        <v>363</v>
      </c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544">
        <v>398477</v>
      </c>
      <c r="AC24" s="545"/>
      <c r="AD24" s="545"/>
      <c r="AE24" s="545"/>
      <c r="AF24" s="545"/>
      <c r="AG24" s="545"/>
      <c r="AH24" s="545"/>
      <c r="AI24" s="545"/>
      <c r="AJ24" s="545"/>
      <c r="AK24" s="545"/>
      <c r="AL24" s="546"/>
      <c r="AM24" s="546"/>
      <c r="AN24" s="546"/>
      <c r="AO24" s="546"/>
      <c r="AP24" s="546"/>
      <c r="AQ24" s="382" t="s">
        <v>364</v>
      </c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U24" s="542">
        <v>67</v>
      </c>
      <c r="BV24" s="543"/>
      <c r="BW24" s="543"/>
      <c r="BX24" s="543"/>
      <c r="BY24" s="543"/>
      <c r="BZ24" s="543"/>
      <c r="CA24" s="543"/>
      <c r="CB24" s="543"/>
      <c r="CC24" s="543"/>
      <c r="CD24" s="543"/>
      <c r="CE24" s="381" t="s">
        <v>441</v>
      </c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461"/>
    </row>
    <row r="25" spans="5:157" s="381" customFormat="1" ht="11.25" customHeight="1" thickBot="1">
      <c r="E25" s="474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5"/>
      <c r="CG25" s="475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5"/>
      <c r="CZ25" s="475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75"/>
      <c r="DL25" s="475"/>
      <c r="DM25" s="475"/>
      <c r="DN25" s="475"/>
      <c r="DO25" s="475"/>
      <c r="DP25" s="475"/>
      <c r="DQ25" s="475"/>
      <c r="DR25" s="475"/>
      <c r="DS25" s="475"/>
      <c r="DT25" s="475"/>
      <c r="DU25" s="475"/>
      <c r="DV25" s="475"/>
      <c r="DW25" s="475"/>
      <c r="DX25" s="475"/>
      <c r="DY25" s="475"/>
      <c r="DZ25" s="475"/>
      <c r="EA25" s="475"/>
      <c r="EB25" s="475"/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75"/>
      <c r="ER25" s="475"/>
      <c r="ES25" s="475"/>
      <c r="ET25" s="475"/>
      <c r="EU25" s="475"/>
      <c r="EV25" s="475"/>
      <c r="EW25" s="475"/>
      <c r="EX25" s="475"/>
      <c r="EY25" s="475"/>
      <c r="EZ25" s="475"/>
      <c r="FA25" s="476"/>
    </row>
    <row r="26" ht="18.75" customHeight="1" thickTop="1"/>
    <row r="27" spans="1:42" ht="17.25">
      <c r="A27" s="470" t="s">
        <v>369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402</v>
      </c>
      <c r="L29" s="32"/>
      <c r="BV29" s="1" t="s">
        <v>58</v>
      </c>
      <c r="CF29" s="1" t="s">
        <v>63</v>
      </c>
    </row>
    <row r="30" spans="1:84" s="1" customFormat="1" ht="15" customHeight="1">
      <c r="A30" s="53"/>
      <c r="E30" s="1" t="s">
        <v>401</v>
      </c>
      <c r="L30" s="32"/>
      <c r="BV30" s="1" t="s">
        <v>58</v>
      </c>
      <c r="CF30" s="1" t="s">
        <v>64</v>
      </c>
    </row>
    <row r="31" spans="1:84" s="1" customFormat="1" ht="15" customHeight="1">
      <c r="A31" s="53"/>
      <c r="E31" s="1" t="s">
        <v>400</v>
      </c>
      <c r="L31" s="32"/>
      <c r="BV31" s="1" t="s">
        <v>58</v>
      </c>
      <c r="CF31" s="1" t="s">
        <v>65</v>
      </c>
    </row>
    <row r="32" spans="1:84" s="1" customFormat="1" ht="15" customHeight="1">
      <c r="A32" s="53"/>
      <c r="E32" s="1" t="s">
        <v>399</v>
      </c>
      <c r="L32" s="32"/>
      <c r="BV32" s="1" t="s">
        <v>58</v>
      </c>
      <c r="CF32" s="1" t="s">
        <v>365</v>
      </c>
    </row>
    <row r="33" spans="1:84" s="1" customFormat="1" ht="15" customHeight="1">
      <c r="A33" s="53"/>
      <c r="E33" s="1" t="s">
        <v>398</v>
      </c>
      <c r="L33" s="32"/>
      <c r="BV33" s="1" t="s">
        <v>58</v>
      </c>
      <c r="CF33" s="1" t="s">
        <v>366</v>
      </c>
    </row>
    <row r="34" spans="1:84" s="1" customFormat="1" ht="15" customHeight="1">
      <c r="A34" s="53"/>
      <c r="E34" s="1" t="s">
        <v>397</v>
      </c>
      <c r="L34" s="32"/>
      <c r="BV34" s="1" t="s">
        <v>58</v>
      </c>
      <c r="CF34" s="1" t="s">
        <v>367</v>
      </c>
    </row>
    <row r="35" spans="1:84" s="1" customFormat="1" ht="15" customHeight="1">
      <c r="A35" s="53"/>
      <c r="E35" s="459" t="s">
        <v>421</v>
      </c>
      <c r="M35" s="481"/>
      <c r="BV35" s="1" t="s">
        <v>58</v>
      </c>
      <c r="CF35" s="1" t="s">
        <v>368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81" t="s">
        <v>370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392</v>
      </c>
    </row>
    <row r="42" spans="3:5" s="1" customFormat="1" ht="15" customHeight="1">
      <c r="C42" s="99"/>
      <c r="D42" s="99"/>
      <c r="E42" s="56" t="s">
        <v>393</v>
      </c>
    </row>
    <row r="43" spans="3:5" s="1" customFormat="1" ht="15" customHeight="1">
      <c r="C43" s="99"/>
      <c r="D43" s="99"/>
      <c r="E43" s="56" t="s">
        <v>66</v>
      </c>
    </row>
    <row r="44" spans="3:5" s="1" customFormat="1" ht="15" customHeight="1">
      <c r="C44" s="99"/>
      <c r="D44" s="99"/>
      <c r="E44" s="56" t="s">
        <v>67</v>
      </c>
    </row>
    <row r="45" spans="3:5" s="1" customFormat="1" ht="15" customHeight="1">
      <c r="C45" s="99"/>
      <c r="D45" s="99"/>
      <c r="E45" s="56" t="s">
        <v>59</v>
      </c>
    </row>
    <row r="46" spans="3:5" s="1" customFormat="1" ht="15" customHeight="1">
      <c r="C46" s="99"/>
      <c r="D46" s="99"/>
      <c r="E46" s="56" t="s">
        <v>60</v>
      </c>
    </row>
    <row r="47" spans="3:5" s="1" customFormat="1" ht="15" customHeight="1">
      <c r="C47" s="99"/>
      <c r="D47" s="99"/>
      <c r="E47" s="56" t="s">
        <v>68</v>
      </c>
    </row>
    <row r="48" spans="3:5" s="1" customFormat="1" ht="15" customHeight="1">
      <c r="C48" s="99"/>
      <c r="D48" s="99"/>
      <c r="E48" s="56" t="s">
        <v>69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67"/>
    </row>
    <row r="52" spans="3:135" s="1" customFormat="1" ht="18.75" customHeight="1">
      <c r="C52" s="7"/>
      <c r="AD52" s="465"/>
      <c r="AE52" s="7"/>
      <c r="AF52" s="7"/>
      <c r="AG52" s="460" t="s">
        <v>371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68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68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372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68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68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373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375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68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374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66" t="s">
        <v>376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68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68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377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68"/>
    </row>
    <row r="60" spans="2:135" ht="6" customHeight="1">
      <c r="B60" s="130"/>
      <c r="C60" s="130"/>
      <c r="D60" s="130"/>
      <c r="AD60" s="463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69"/>
    </row>
  </sheetData>
  <mergeCells count="40">
    <mergeCell ref="EI22:EJ22"/>
    <mergeCell ref="DH20:DI20"/>
    <mergeCell ref="BC22:BD22"/>
    <mergeCell ref="BO18:BP18"/>
    <mergeCell ref="BC20:BD20"/>
    <mergeCell ref="EE11:ES11"/>
    <mergeCell ref="AJ18:AU18"/>
    <mergeCell ref="AZ18:BA18"/>
    <mergeCell ref="EI16:EJ16"/>
    <mergeCell ref="AG16:AN16"/>
    <mergeCell ref="BC16:BD16"/>
    <mergeCell ref="BZ11:CR11"/>
    <mergeCell ref="BJ12:BK12"/>
    <mergeCell ref="CD16:CN16"/>
    <mergeCell ref="AX12:BE12"/>
    <mergeCell ref="A2:FA2"/>
    <mergeCell ref="AG14:AN14"/>
    <mergeCell ref="BC14:BD14"/>
    <mergeCell ref="CT14:DC14"/>
    <mergeCell ref="A6:FA6"/>
    <mergeCell ref="CX11:CY11"/>
    <mergeCell ref="DE11:DS11"/>
    <mergeCell ref="EX11:EY11"/>
    <mergeCell ref="AJ12:AQ12"/>
    <mergeCell ref="AV12:AW12"/>
    <mergeCell ref="AB24:AP24"/>
    <mergeCell ref="BU24:CD24"/>
    <mergeCell ref="BB18:BJ18"/>
    <mergeCell ref="AF20:AN20"/>
    <mergeCell ref="BQ20:BY20"/>
    <mergeCell ref="DR4:EC4"/>
    <mergeCell ref="DD4:DP4"/>
    <mergeCell ref="A1:FA1"/>
    <mergeCell ref="AF22:AN22"/>
    <mergeCell ref="BQ14:BY14"/>
    <mergeCell ref="DT22:ED22"/>
    <mergeCell ref="DT16:ED16"/>
    <mergeCell ref="DH14:DI14"/>
    <mergeCell ref="CD22:CN22"/>
    <mergeCell ref="CS20:DC20"/>
  </mergeCells>
  <printOptions/>
  <pageMargins left="0.39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workbookViewId="0" topLeftCell="A13">
      <selection activeCell="H14" sqref="H14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98"/>
      <c r="B1" s="502" t="s">
        <v>45</v>
      </c>
      <c r="C1" s="487" t="s">
        <v>46</v>
      </c>
      <c r="D1" s="503" t="s">
        <v>404</v>
      </c>
    </row>
    <row r="2" spans="1:4" ht="16.5" customHeight="1">
      <c r="A2" s="499" t="s">
        <v>294</v>
      </c>
      <c r="B2" s="489">
        <v>-415</v>
      </c>
      <c r="C2" s="490">
        <v>-110</v>
      </c>
      <c r="D2" s="491">
        <v>-525</v>
      </c>
    </row>
    <row r="3" spans="1:4" ht="16.5" customHeight="1">
      <c r="A3" s="500" t="s">
        <v>295</v>
      </c>
      <c r="B3" s="492">
        <v>-418</v>
      </c>
      <c r="C3" s="493">
        <v>167</v>
      </c>
      <c r="D3" s="494">
        <v>-251</v>
      </c>
    </row>
    <row r="4" spans="1:4" ht="16.5" customHeight="1">
      <c r="A4" s="500" t="s">
        <v>298</v>
      </c>
      <c r="B4" s="492">
        <v>-460</v>
      </c>
      <c r="C4" s="493">
        <v>-145</v>
      </c>
      <c r="D4" s="494">
        <v>-659</v>
      </c>
    </row>
    <row r="5" spans="1:4" ht="16.5" customHeight="1">
      <c r="A5" s="500" t="s">
        <v>321</v>
      </c>
      <c r="B5" s="492">
        <v>-539</v>
      </c>
      <c r="C5" s="493">
        <v>77</v>
      </c>
      <c r="D5" s="494">
        <v>-462</v>
      </c>
    </row>
    <row r="6" spans="1:4" ht="16.5" customHeight="1">
      <c r="A6" s="500" t="s">
        <v>326</v>
      </c>
      <c r="B6" s="492">
        <v>-609</v>
      </c>
      <c r="C6" s="493">
        <v>50</v>
      </c>
      <c r="D6" s="494">
        <v>-559</v>
      </c>
    </row>
    <row r="7" spans="1:4" ht="16.5" customHeight="1">
      <c r="A7" s="500" t="s">
        <v>329</v>
      </c>
      <c r="B7" s="492">
        <v>-664</v>
      </c>
      <c r="C7" s="493">
        <v>-122</v>
      </c>
      <c r="D7" s="494">
        <v>-786</v>
      </c>
    </row>
    <row r="8" spans="1:4" ht="16.5" customHeight="1">
      <c r="A8" s="500" t="s">
        <v>332</v>
      </c>
      <c r="B8" s="492">
        <v>-815</v>
      </c>
      <c r="C8" s="493">
        <v>-84</v>
      </c>
      <c r="D8" s="494">
        <v>-899</v>
      </c>
    </row>
    <row r="9" spans="1:4" ht="16.5" customHeight="1">
      <c r="A9" s="500" t="s">
        <v>334</v>
      </c>
      <c r="B9" s="492">
        <v>-632</v>
      </c>
      <c r="C9" s="493">
        <v>-260</v>
      </c>
      <c r="D9" s="494">
        <v>-892</v>
      </c>
    </row>
    <row r="10" spans="1:4" ht="16.5" customHeight="1">
      <c r="A10" s="500" t="s">
        <v>304</v>
      </c>
      <c r="B10" s="492">
        <v>-710</v>
      </c>
      <c r="C10" s="493">
        <v>-3460</v>
      </c>
      <c r="D10" s="494">
        <v>-4170</v>
      </c>
    </row>
    <row r="11" spans="1:4" ht="16.5" customHeight="1">
      <c r="A11" s="500" t="s">
        <v>305</v>
      </c>
      <c r="B11" s="492">
        <v>-592</v>
      </c>
      <c r="C11" s="493">
        <v>336</v>
      </c>
      <c r="D11" s="494">
        <v>-256</v>
      </c>
    </row>
    <row r="12" spans="1:4" ht="16.5" customHeight="1">
      <c r="A12" s="500" t="s">
        <v>291</v>
      </c>
      <c r="B12" s="492">
        <v>-668</v>
      </c>
      <c r="C12" s="493">
        <v>5</v>
      </c>
      <c r="D12" s="494">
        <v>-663</v>
      </c>
    </row>
    <row r="13" spans="1:4" ht="16.5" customHeight="1">
      <c r="A13" s="501" t="s">
        <v>292</v>
      </c>
      <c r="B13" s="495">
        <v>-459</v>
      </c>
      <c r="C13" s="496">
        <v>-53</v>
      </c>
      <c r="D13" s="497">
        <f>B13+C13</f>
        <v>-512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workbookViewId="0" topLeftCell="G1">
      <selection activeCell="K7" sqref="K7"/>
    </sheetView>
  </sheetViews>
  <sheetFormatPr defaultColWidth="9.00390625" defaultRowHeight="13.5"/>
  <cols>
    <col min="1" max="1" width="4.50390625" style="431" customWidth="1"/>
    <col min="2" max="2" width="12.50390625" style="425" bestFit="1" customWidth="1"/>
    <col min="3" max="3" width="13.50390625" style="426" bestFit="1" customWidth="1"/>
    <col min="4" max="4" width="5.50390625" style="426" bestFit="1" customWidth="1"/>
    <col min="5" max="5" width="2.50390625" style="427" customWidth="1"/>
    <col min="6" max="6" width="4.50390625" style="431" customWidth="1"/>
    <col min="7" max="7" width="12.50390625" style="425" bestFit="1" customWidth="1"/>
    <col min="8" max="8" width="13.50390625" style="426" bestFit="1" customWidth="1"/>
    <col min="9" max="9" width="5.50390625" style="426" bestFit="1" customWidth="1"/>
    <col min="10" max="10" width="2.50390625" style="427" customWidth="1"/>
    <col min="11" max="11" width="4.50390625" style="431" customWidth="1"/>
    <col min="12" max="12" width="12.50390625" style="425" bestFit="1" customWidth="1"/>
    <col min="13" max="13" width="13.50390625" style="426" bestFit="1" customWidth="1"/>
    <col min="14" max="14" width="5.50390625" style="426" bestFit="1" customWidth="1"/>
    <col min="15" max="16384" width="9.00390625" style="426" customWidth="1"/>
  </cols>
  <sheetData>
    <row r="1" spans="1:11" ht="16.5" customHeight="1" thickBot="1">
      <c r="A1" s="425" t="s">
        <v>347</v>
      </c>
      <c r="F1" s="425" t="s">
        <v>348</v>
      </c>
      <c r="K1" s="425" t="s">
        <v>349</v>
      </c>
    </row>
    <row r="2" spans="1:14" s="431" customFormat="1" ht="18" customHeight="1" thickBot="1">
      <c r="A2" s="446" t="s">
        <v>387</v>
      </c>
      <c r="B2" s="441" t="s">
        <v>345</v>
      </c>
      <c r="C2" s="428" t="s">
        <v>346</v>
      </c>
      <c r="D2" s="429" t="s">
        <v>337</v>
      </c>
      <c r="E2" s="430"/>
      <c r="F2" s="450" t="s">
        <v>428</v>
      </c>
      <c r="G2" s="454" t="s">
        <v>345</v>
      </c>
      <c r="H2" s="428" t="s">
        <v>346</v>
      </c>
      <c r="I2" s="429" t="s">
        <v>337</v>
      </c>
      <c r="J2" s="430"/>
      <c r="K2" s="450" t="s">
        <v>428</v>
      </c>
      <c r="L2" s="454" t="s">
        <v>345</v>
      </c>
      <c r="M2" s="428" t="s">
        <v>346</v>
      </c>
      <c r="N2" s="429" t="s">
        <v>337</v>
      </c>
    </row>
    <row r="3" spans="1:14" ht="18" customHeight="1">
      <c r="A3" s="447">
        <v>18</v>
      </c>
      <c r="B3" s="523" t="s">
        <v>218</v>
      </c>
      <c r="C3" s="524">
        <f>'4～5面'!E30</f>
        <v>3</v>
      </c>
      <c r="D3" s="525">
        <f aca="true" t="shared" si="0" ref="D3:D27">RANK(C3,C$3:C$27,0)</f>
        <v>1</v>
      </c>
      <c r="E3" s="434"/>
      <c r="F3" s="451">
        <v>22</v>
      </c>
      <c r="G3" s="533" t="s">
        <v>154</v>
      </c>
      <c r="H3" s="524">
        <f>'4～5面'!N35</f>
        <v>0</v>
      </c>
      <c r="I3" s="525">
        <f aca="true" t="shared" si="1" ref="I3:I27">RANK(H3,H$3:H$27,0)</f>
        <v>1</v>
      </c>
      <c r="J3" s="434"/>
      <c r="K3" s="451">
        <v>11</v>
      </c>
      <c r="L3" s="533" t="s">
        <v>324</v>
      </c>
      <c r="M3" s="524">
        <f>'4～5面'!AA20</f>
        <v>24</v>
      </c>
      <c r="N3" s="525">
        <f aca="true" t="shared" si="2" ref="N3:N27">RANK(M3,M$3:M$27)</f>
        <v>1</v>
      </c>
    </row>
    <row r="4" spans="1:14" ht="18" customHeight="1">
      <c r="A4" s="448">
        <v>4</v>
      </c>
      <c r="B4" s="526" t="s">
        <v>140</v>
      </c>
      <c r="C4" s="527">
        <f>'4～5面'!E13</f>
        <v>2</v>
      </c>
      <c r="D4" s="528">
        <f t="shared" si="0"/>
        <v>2</v>
      </c>
      <c r="E4" s="434"/>
      <c r="F4" s="452">
        <v>15</v>
      </c>
      <c r="G4" s="534" t="s">
        <v>147</v>
      </c>
      <c r="H4" s="527">
        <f>'4～5面'!N26</f>
        <v>-4</v>
      </c>
      <c r="I4" s="528">
        <f t="shared" si="1"/>
        <v>2</v>
      </c>
      <c r="J4" s="434"/>
      <c r="K4" s="452">
        <v>4</v>
      </c>
      <c r="L4" s="534" t="s">
        <v>140</v>
      </c>
      <c r="M4" s="527">
        <f>'4～5面'!AA13</f>
        <v>22</v>
      </c>
      <c r="N4" s="528">
        <f t="shared" si="2"/>
        <v>2</v>
      </c>
    </row>
    <row r="5" spans="1:14" ht="18" customHeight="1">
      <c r="A5" s="448">
        <v>14</v>
      </c>
      <c r="B5" s="526" t="s">
        <v>145</v>
      </c>
      <c r="C5" s="527">
        <f>'4～5面'!E24</f>
        <v>0</v>
      </c>
      <c r="D5" s="528">
        <f t="shared" si="0"/>
        <v>3</v>
      </c>
      <c r="E5" s="434"/>
      <c r="F5" s="452">
        <v>16</v>
      </c>
      <c r="G5" s="534" t="s">
        <v>149</v>
      </c>
      <c r="H5" s="527">
        <f>'4～5面'!N28</f>
        <v>-4</v>
      </c>
      <c r="I5" s="528">
        <f t="shared" si="1"/>
        <v>2</v>
      </c>
      <c r="J5" s="434"/>
      <c r="K5" s="452">
        <v>2</v>
      </c>
      <c r="L5" s="534" t="s">
        <v>139</v>
      </c>
      <c r="M5" s="527">
        <f>'4～5面'!AA11</f>
        <v>15</v>
      </c>
      <c r="N5" s="528">
        <f t="shared" si="2"/>
        <v>3</v>
      </c>
    </row>
    <row r="6" spans="1:14" ht="18" customHeight="1">
      <c r="A6" s="448">
        <v>22</v>
      </c>
      <c r="B6" s="526" t="s">
        <v>154</v>
      </c>
      <c r="C6" s="527">
        <f>'4～5面'!E35</f>
        <v>0</v>
      </c>
      <c r="D6" s="528">
        <f t="shared" si="0"/>
        <v>3</v>
      </c>
      <c r="E6" s="434"/>
      <c r="F6" s="452">
        <v>25</v>
      </c>
      <c r="G6" s="534" t="s">
        <v>344</v>
      </c>
      <c r="H6" s="527">
        <f>'4～5面'!N40</f>
        <v>-5</v>
      </c>
      <c r="I6" s="528">
        <f t="shared" si="1"/>
        <v>4</v>
      </c>
      <c r="J6" s="434"/>
      <c r="K6" s="452">
        <v>18</v>
      </c>
      <c r="L6" s="534" t="s">
        <v>218</v>
      </c>
      <c r="M6" s="527">
        <f>'4～5面'!AA30</f>
        <v>10</v>
      </c>
      <c r="N6" s="528">
        <f t="shared" si="2"/>
        <v>4</v>
      </c>
    </row>
    <row r="7" spans="1:14" ht="18" customHeight="1">
      <c r="A7" s="448">
        <v>11</v>
      </c>
      <c r="B7" s="526" t="s">
        <v>324</v>
      </c>
      <c r="C7" s="527">
        <f>'4～5面'!E20</f>
        <v>-2</v>
      </c>
      <c r="D7" s="528">
        <f t="shared" si="0"/>
        <v>5</v>
      </c>
      <c r="E7" s="434"/>
      <c r="F7" s="452">
        <v>9</v>
      </c>
      <c r="G7" s="534" t="s">
        <v>208</v>
      </c>
      <c r="H7" s="527">
        <f>'4～5面'!N18</f>
        <v>-6</v>
      </c>
      <c r="I7" s="528">
        <f t="shared" si="1"/>
        <v>5</v>
      </c>
      <c r="J7" s="434"/>
      <c r="K7" s="452">
        <v>14</v>
      </c>
      <c r="L7" s="534" t="s">
        <v>145</v>
      </c>
      <c r="M7" s="527">
        <f>'4～5面'!AA24</f>
        <v>8</v>
      </c>
      <c r="N7" s="528">
        <f t="shared" si="2"/>
        <v>5</v>
      </c>
    </row>
    <row r="8" spans="1:14" ht="18" customHeight="1">
      <c r="A8" s="448">
        <v>9</v>
      </c>
      <c r="B8" s="529" t="s">
        <v>208</v>
      </c>
      <c r="C8" s="527">
        <f>'4～5面'!E18</f>
        <v>-4</v>
      </c>
      <c r="D8" s="528">
        <f t="shared" si="0"/>
        <v>6</v>
      </c>
      <c r="E8" s="434"/>
      <c r="F8" s="452">
        <v>21</v>
      </c>
      <c r="G8" s="534" t="s">
        <v>153</v>
      </c>
      <c r="H8" s="527">
        <f>'4～5面'!N34</f>
        <v>-6</v>
      </c>
      <c r="I8" s="528">
        <f t="shared" si="1"/>
        <v>5</v>
      </c>
      <c r="J8" s="434"/>
      <c r="K8" s="452">
        <v>13</v>
      </c>
      <c r="L8" s="534" t="s">
        <v>210</v>
      </c>
      <c r="M8" s="527">
        <f>'4～5面'!AA22</f>
        <v>6</v>
      </c>
      <c r="N8" s="528">
        <f t="shared" si="2"/>
        <v>6</v>
      </c>
    </row>
    <row r="9" spans="1:14" ht="18" customHeight="1">
      <c r="A9" s="448">
        <v>15</v>
      </c>
      <c r="B9" s="526" t="s">
        <v>147</v>
      </c>
      <c r="C9" s="527">
        <f>'4～5面'!E26</f>
        <v>-4</v>
      </c>
      <c r="D9" s="528">
        <f t="shared" si="0"/>
        <v>6</v>
      </c>
      <c r="E9" s="434"/>
      <c r="F9" s="452">
        <v>18</v>
      </c>
      <c r="G9" s="534" t="s">
        <v>218</v>
      </c>
      <c r="H9" s="527">
        <f>'4～5面'!N30</f>
        <v>-7</v>
      </c>
      <c r="I9" s="528">
        <f t="shared" si="1"/>
        <v>7</v>
      </c>
      <c r="J9" s="434"/>
      <c r="K9" s="452">
        <v>19</v>
      </c>
      <c r="L9" s="534" t="s">
        <v>151</v>
      </c>
      <c r="M9" s="527">
        <f>'4～5面'!AA32</f>
        <v>5</v>
      </c>
      <c r="N9" s="528">
        <f t="shared" si="2"/>
        <v>7</v>
      </c>
    </row>
    <row r="10" spans="1:14" ht="18" customHeight="1">
      <c r="A10" s="448">
        <v>19</v>
      </c>
      <c r="B10" s="526" t="s">
        <v>151</v>
      </c>
      <c r="C10" s="527">
        <f>'4～5面'!E32</f>
        <v>-4</v>
      </c>
      <c r="D10" s="528">
        <f t="shared" si="0"/>
        <v>6</v>
      </c>
      <c r="E10" s="434"/>
      <c r="F10" s="452">
        <v>14</v>
      </c>
      <c r="G10" s="534" t="s">
        <v>145</v>
      </c>
      <c r="H10" s="527">
        <f>'4～5面'!N24</f>
        <v>-8</v>
      </c>
      <c r="I10" s="528">
        <f t="shared" si="1"/>
        <v>8</v>
      </c>
      <c r="J10" s="434"/>
      <c r="K10" s="452">
        <v>12</v>
      </c>
      <c r="L10" s="534" t="s">
        <v>212</v>
      </c>
      <c r="M10" s="527">
        <f>'4～5面'!AA21</f>
        <v>4</v>
      </c>
      <c r="N10" s="528">
        <f t="shared" si="2"/>
        <v>8</v>
      </c>
    </row>
    <row r="11" spans="1:14" ht="18" customHeight="1">
      <c r="A11" s="448">
        <v>25</v>
      </c>
      <c r="B11" s="526" t="s">
        <v>344</v>
      </c>
      <c r="C11" s="527">
        <f>'4～5面'!E40</f>
        <v>-6</v>
      </c>
      <c r="D11" s="528">
        <f t="shared" si="0"/>
        <v>9</v>
      </c>
      <c r="E11" s="434"/>
      <c r="F11" s="452">
        <v>20</v>
      </c>
      <c r="G11" s="534" t="s">
        <v>152</v>
      </c>
      <c r="H11" s="527">
        <f>'4～5面'!N33</f>
        <v>-8</v>
      </c>
      <c r="I11" s="528">
        <f t="shared" si="1"/>
        <v>8</v>
      </c>
      <c r="J11" s="434"/>
      <c r="K11" s="452">
        <v>6</v>
      </c>
      <c r="L11" s="534" t="s">
        <v>142</v>
      </c>
      <c r="M11" s="527">
        <f>'4～5面'!AA15</f>
        <v>3</v>
      </c>
      <c r="N11" s="528">
        <f t="shared" si="2"/>
        <v>9</v>
      </c>
    </row>
    <row r="12" spans="1:14" ht="18" customHeight="1">
      <c r="A12" s="448">
        <v>2</v>
      </c>
      <c r="B12" s="526" t="s">
        <v>139</v>
      </c>
      <c r="C12" s="527">
        <f>'4～5面'!E11</f>
        <v>-9</v>
      </c>
      <c r="D12" s="528">
        <f t="shared" si="0"/>
        <v>10</v>
      </c>
      <c r="E12" s="434"/>
      <c r="F12" s="452">
        <v>19</v>
      </c>
      <c r="G12" s="534" t="s">
        <v>151</v>
      </c>
      <c r="H12" s="527">
        <f>'4～5面'!N32</f>
        <v>-9</v>
      </c>
      <c r="I12" s="528">
        <f t="shared" si="1"/>
        <v>10</v>
      </c>
      <c r="J12" s="434"/>
      <c r="K12" s="452">
        <v>9</v>
      </c>
      <c r="L12" s="534" t="s">
        <v>208</v>
      </c>
      <c r="M12" s="527">
        <f>'4～5面'!AA18</f>
        <v>2</v>
      </c>
      <c r="N12" s="528">
        <f t="shared" si="2"/>
        <v>10</v>
      </c>
    </row>
    <row r="13" spans="1:14" ht="18" customHeight="1">
      <c r="A13" s="448">
        <v>20</v>
      </c>
      <c r="B13" s="526" t="s">
        <v>152</v>
      </c>
      <c r="C13" s="527">
        <f>'4～5面'!E33</f>
        <v>-9</v>
      </c>
      <c r="D13" s="528">
        <f t="shared" si="0"/>
        <v>10</v>
      </c>
      <c r="E13" s="434"/>
      <c r="F13" s="452">
        <v>23</v>
      </c>
      <c r="G13" s="534" t="s">
        <v>192</v>
      </c>
      <c r="H13" s="527">
        <f>'4～5面'!N37</f>
        <v>-9</v>
      </c>
      <c r="I13" s="528">
        <f t="shared" si="1"/>
        <v>10</v>
      </c>
      <c r="J13" s="434"/>
      <c r="K13" s="452">
        <v>24</v>
      </c>
      <c r="L13" s="534" t="s">
        <v>157</v>
      </c>
      <c r="M13" s="527">
        <f>'4～5面'!AA39</f>
        <v>1</v>
      </c>
      <c r="N13" s="528">
        <f t="shared" si="2"/>
        <v>11</v>
      </c>
    </row>
    <row r="14" spans="1:14" ht="18" customHeight="1">
      <c r="A14" s="448">
        <v>16</v>
      </c>
      <c r="B14" s="526" t="s">
        <v>149</v>
      </c>
      <c r="C14" s="527">
        <f>'4～5面'!E28</f>
        <v>-10</v>
      </c>
      <c r="D14" s="528">
        <f t="shared" si="0"/>
        <v>12</v>
      </c>
      <c r="E14" s="434"/>
      <c r="F14" s="452">
        <v>24</v>
      </c>
      <c r="G14" s="534" t="s">
        <v>157</v>
      </c>
      <c r="H14" s="527">
        <f>'4～5面'!N39</f>
        <v>-11</v>
      </c>
      <c r="I14" s="528">
        <f t="shared" si="1"/>
        <v>12</v>
      </c>
      <c r="J14" s="434"/>
      <c r="K14" s="452">
        <v>15</v>
      </c>
      <c r="L14" s="534" t="s">
        <v>147</v>
      </c>
      <c r="M14" s="527">
        <f>'4～5面'!AA26</f>
        <v>0</v>
      </c>
      <c r="N14" s="528">
        <f t="shared" si="2"/>
        <v>12</v>
      </c>
    </row>
    <row r="15" spans="1:14" ht="18" customHeight="1">
      <c r="A15" s="448">
        <v>24</v>
      </c>
      <c r="B15" s="526" t="s">
        <v>157</v>
      </c>
      <c r="C15" s="527">
        <f>'4～5面'!E39</f>
        <v>-10</v>
      </c>
      <c r="D15" s="528">
        <f t="shared" si="0"/>
        <v>12</v>
      </c>
      <c r="E15" s="434"/>
      <c r="F15" s="452">
        <v>17</v>
      </c>
      <c r="G15" s="534" t="s">
        <v>217</v>
      </c>
      <c r="H15" s="527">
        <f>'4～5面'!N29</f>
        <v>-13</v>
      </c>
      <c r="I15" s="528">
        <f t="shared" si="1"/>
        <v>13</v>
      </c>
      <c r="J15" s="434"/>
      <c r="K15" s="452">
        <v>22</v>
      </c>
      <c r="L15" s="535" t="s">
        <v>154</v>
      </c>
      <c r="M15" s="527">
        <f>'4～5面'!AA35</f>
        <v>0</v>
      </c>
      <c r="N15" s="528">
        <f t="shared" si="2"/>
        <v>12</v>
      </c>
    </row>
    <row r="16" spans="1:14" ht="18" customHeight="1">
      <c r="A16" s="448">
        <v>23</v>
      </c>
      <c r="B16" s="526" t="s">
        <v>192</v>
      </c>
      <c r="C16" s="527">
        <f>'4～5面'!E37</f>
        <v>-11</v>
      </c>
      <c r="D16" s="528">
        <f t="shared" si="0"/>
        <v>14</v>
      </c>
      <c r="E16" s="434"/>
      <c r="F16" s="452">
        <v>12</v>
      </c>
      <c r="G16" s="534" t="s">
        <v>212</v>
      </c>
      <c r="H16" s="527">
        <f>'4～5面'!N21</f>
        <v>-17</v>
      </c>
      <c r="I16" s="528">
        <f t="shared" si="1"/>
        <v>14</v>
      </c>
      <c r="J16" s="434"/>
      <c r="K16" s="452">
        <v>5</v>
      </c>
      <c r="L16" s="534" t="s">
        <v>141</v>
      </c>
      <c r="M16" s="527">
        <f>'4～5面'!AA14</f>
        <v>-1</v>
      </c>
      <c r="N16" s="528">
        <f t="shared" si="2"/>
        <v>14</v>
      </c>
    </row>
    <row r="17" spans="1:14" ht="18" customHeight="1">
      <c r="A17" s="448">
        <v>12</v>
      </c>
      <c r="B17" s="526" t="s">
        <v>212</v>
      </c>
      <c r="C17" s="527">
        <f>'4～5面'!E21</f>
        <v>-13</v>
      </c>
      <c r="D17" s="528">
        <f t="shared" si="0"/>
        <v>15</v>
      </c>
      <c r="E17" s="434"/>
      <c r="F17" s="452">
        <v>4</v>
      </c>
      <c r="G17" s="534" t="s">
        <v>140</v>
      </c>
      <c r="H17" s="527">
        <f>'4～5面'!N13</f>
        <v>-20</v>
      </c>
      <c r="I17" s="528">
        <f t="shared" si="1"/>
        <v>15</v>
      </c>
      <c r="J17" s="434"/>
      <c r="K17" s="452">
        <v>20</v>
      </c>
      <c r="L17" s="534" t="s">
        <v>152</v>
      </c>
      <c r="M17" s="527">
        <f>'4～5面'!AA33</f>
        <v>-1</v>
      </c>
      <c r="N17" s="528">
        <f t="shared" si="2"/>
        <v>14</v>
      </c>
    </row>
    <row r="18" spans="1:14" ht="18" customHeight="1">
      <c r="A18" s="448">
        <v>13</v>
      </c>
      <c r="B18" s="526" t="s">
        <v>210</v>
      </c>
      <c r="C18" s="527">
        <f>'4～5面'!E22</f>
        <v>-15</v>
      </c>
      <c r="D18" s="528">
        <f t="shared" si="0"/>
        <v>16</v>
      </c>
      <c r="E18" s="434"/>
      <c r="F18" s="452">
        <v>6</v>
      </c>
      <c r="G18" s="535" t="s">
        <v>142</v>
      </c>
      <c r="H18" s="527">
        <f>'4～5面'!N15</f>
        <v>-21</v>
      </c>
      <c r="I18" s="528">
        <f t="shared" si="1"/>
        <v>16</v>
      </c>
      <c r="J18" s="434"/>
      <c r="K18" s="452">
        <v>25</v>
      </c>
      <c r="L18" s="534" t="s">
        <v>344</v>
      </c>
      <c r="M18" s="527">
        <f>'4～5面'!AA40</f>
        <v>-1</v>
      </c>
      <c r="N18" s="528">
        <f t="shared" si="2"/>
        <v>14</v>
      </c>
    </row>
    <row r="19" spans="1:14" ht="18" customHeight="1">
      <c r="A19" s="448">
        <v>21</v>
      </c>
      <c r="B19" s="526" t="s">
        <v>153</v>
      </c>
      <c r="C19" s="527">
        <f>'4～5面'!E34</f>
        <v>-17</v>
      </c>
      <c r="D19" s="528">
        <f t="shared" si="0"/>
        <v>17</v>
      </c>
      <c r="E19" s="434"/>
      <c r="F19" s="452">
        <v>13</v>
      </c>
      <c r="G19" s="534" t="s">
        <v>210</v>
      </c>
      <c r="H19" s="527">
        <f>'4～5面'!N22</f>
        <v>-21</v>
      </c>
      <c r="I19" s="528">
        <f t="shared" si="1"/>
        <v>16</v>
      </c>
      <c r="J19" s="434"/>
      <c r="K19" s="452">
        <v>23</v>
      </c>
      <c r="L19" s="534" t="s">
        <v>192</v>
      </c>
      <c r="M19" s="527">
        <f>'4～5面'!AA37</f>
        <v>-2</v>
      </c>
      <c r="N19" s="528">
        <f t="shared" si="2"/>
        <v>17</v>
      </c>
    </row>
    <row r="20" spans="1:14" ht="18" customHeight="1">
      <c r="A20" s="448">
        <v>6</v>
      </c>
      <c r="B20" s="526" t="s">
        <v>142</v>
      </c>
      <c r="C20" s="527">
        <f>'4～5面'!E15</f>
        <v>-18</v>
      </c>
      <c r="D20" s="528">
        <f t="shared" si="0"/>
        <v>18</v>
      </c>
      <c r="E20" s="434"/>
      <c r="F20" s="452">
        <v>2</v>
      </c>
      <c r="G20" s="534" t="s">
        <v>139</v>
      </c>
      <c r="H20" s="527">
        <f>'4～5面'!N11</f>
        <v>-24</v>
      </c>
      <c r="I20" s="528">
        <f t="shared" si="1"/>
        <v>18</v>
      </c>
      <c r="J20" s="434"/>
      <c r="K20" s="452">
        <v>16</v>
      </c>
      <c r="L20" s="534" t="s">
        <v>149</v>
      </c>
      <c r="M20" s="527">
        <f>'4～5面'!AA28</f>
        <v>-6</v>
      </c>
      <c r="N20" s="528">
        <f t="shared" si="2"/>
        <v>18</v>
      </c>
    </row>
    <row r="21" spans="1:14" ht="18" customHeight="1">
      <c r="A21" s="448">
        <v>17</v>
      </c>
      <c r="B21" s="526" t="s">
        <v>217</v>
      </c>
      <c r="C21" s="527">
        <f>'4～5面'!E29</f>
        <v>-21</v>
      </c>
      <c r="D21" s="528">
        <f t="shared" si="0"/>
        <v>19</v>
      </c>
      <c r="E21" s="434"/>
      <c r="F21" s="452">
        <v>11</v>
      </c>
      <c r="G21" s="534" t="s">
        <v>324</v>
      </c>
      <c r="H21" s="527">
        <f>'4～5面'!N20</f>
        <v>-26</v>
      </c>
      <c r="I21" s="528">
        <f t="shared" si="1"/>
        <v>19</v>
      </c>
      <c r="J21" s="434"/>
      <c r="K21" s="452">
        <v>7</v>
      </c>
      <c r="L21" s="534" t="s">
        <v>143</v>
      </c>
      <c r="M21" s="527">
        <f>'4～5面'!AA16</f>
        <v>-8</v>
      </c>
      <c r="N21" s="528">
        <f t="shared" si="2"/>
        <v>19</v>
      </c>
    </row>
    <row r="22" spans="1:14" ht="18" customHeight="1">
      <c r="A22" s="448">
        <v>5</v>
      </c>
      <c r="B22" s="526" t="s">
        <v>141</v>
      </c>
      <c r="C22" s="527">
        <f>'4～5面'!E14</f>
        <v>-29</v>
      </c>
      <c r="D22" s="528">
        <f t="shared" si="0"/>
        <v>20</v>
      </c>
      <c r="E22" s="434"/>
      <c r="F22" s="452">
        <v>5</v>
      </c>
      <c r="G22" s="534" t="s">
        <v>141</v>
      </c>
      <c r="H22" s="527">
        <f>'4～5面'!N14</f>
        <v>-28</v>
      </c>
      <c r="I22" s="528">
        <f t="shared" si="1"/>
        <v>20</v>
      </c>
      <c r="J22" s="434"/>
      <c r="K22" s="452">
        <v>17</v>
      </c>
      <c r="L22" s="534" t="s">
        <v>217</v>
      </c>
      <c r="M22" s="527">
        <f>'4～5面'!AA29</f>
        <v>-8</v>
      </c>
      <c r="N22" s="528">
        <f t="shared" si="2"/>
        <v>19</v>
      </c>
    </row>
    <row r="23" spans="1:14" ht="18" customHeight="1">
      <c r="A23" s="448">
        <v>7</v>
      </c>
      <c r="B23" s="526" t="s">
        <v>143</v>
      </c>
      <c r="C23" s="527">
        <f>'4～5面'!E16</f>
        <v>-46</v>
      </c>
      <c r="D23" s="528">
        <f t="shared" si="0"/>
        <v>21</v>
      </c>
      <c r="E23" s="434"/>
      <c r="F23" s="452">
        <v>10</v>
      </c>
      <c r="G23" s="534" t="s">
        <v>209</v>
      </c>
      <c r="H23" s="527">
        <f>'4～5面'!N19</f>
        <v>-35</v>
      </c>
      <c r="I23" s="528">
        <f t="shared" si="1"/>
        <v>21</v>
      </c>
      <c r="J23" s="434"/>
      <c r="K23" s="452">
        <v>21</v>
      </c>
      <c r="L23" s="534" t="s">
        <v>153</v>
      </c>
      <c r="M23" s="527">
        <f>'4～5面'!AA34</f>
        <v>-11</v>
      </c>
      <c r="N23" s="528">
        <f t="shared" si="2"/>
        <v>21</v>
      </c>
    </row>
    <row r="24" spans="1:14" ht="18" customHeight="1">
      <c r="A24" s="448">
        <v>10</v>
      </c>
      <c r="B24" s="526" t="s">
        <v>209</v>
      </c>
      <c r="C24" s="527">
        <f>'4～5面'!E19</f>
        <v>-48</v>
      </c>
      <c r="D24" s="528">
        <f t="shared" si="0"/>
        <v>22</v>
      </c>
      <c r="E24" s="434"/>
      <c r="F24" s="452">
        <v>3</v>
      </c>
      <c r="G24" s="534" t="s">
        <v>293</v>
      </c>
      <c r="H24" s="527">
        <f>'4～5面'!N12</f>
        <v>-36</v>
      </c>
      <c r="I24" s="528">
        <f t="shared" si="1"/>
        <v>22</v>
      </c>
      <c r="J24" s="434"/>
      <c r="K24" s="452">
        <v>3</v>
      </c>
      <c r="L24" s="534" t="s">
        <v>293</v>
      </c>
      <c r="M24" s="527">
        <f>'4～5面'!AA12</f>
        <v>-13</v>
      </c>
      <c r="N24" s="528">
        <f t="shared" si="2"/>
        <v>22</v>
      </c>
    </row>
    <row r="25" spans="1:14" ht="18" customHeight="1">
      <c r="A25" s="448">
        <v>3</v>
      </c>
      <c r="B25" s="526" t="s">
        <v>293</v>
      </c>
      <c r="C25" s="527">
        <f>'4～5面'!E12</f>
        <v>-49</v>
      </c>
      <c r="D25" s="528">
        <f t="shared" si="0"/>
        <v>23</v>
      </c>
      <c r="E25" s="434"/>
      <c r="F25" s="452">
        <v>1</v>
      </c>
      <c r="G25" s="534" t="s">
        <v>137</v>
      </c>
      <c r="H25" s="527">
        <f>'4～5面'!N10</f>
        <v>-38</v>
      </c>
      <c r="I25" s="528">
        <f t="shared" si="1"/>
        <v>23</v>
      </c>
      <c r="J25" s="434"/>
      <c r="K25" s="452">
        <v>8</v>
      </c>
      <c r="L25" s="534" t="s">
        <v>207</v>
      </c>
      <c r="M25" s="527">
        <f>'4～5面'!AA17</f>
        <v>-13</v>
      </c>
      <c r="N25" s="528">
        <f t="shared" si="2"/>
        <v>22</v>
      </c>
    </row>
    <row r="26" spans="1:14" ht="18" customHeight="1">
      <c r="A26" s="448">
        <v>8</v>
      </c>
      <c r="B26" s="526" t="s">
        <v>207</v>
      </c>
      <c r="C26" s="527">
        <f>'4～5面'!E17</f>
        <v>-78</v>
      </c>
      <c r="D26" s="528">
        <f t="shared" si="0"/>
        <v>24</v>
      </c>
      <c r="E26" s="434"/>
      <c r="F26" s="452">
        <v>7</v>
      </c>
      <c r="G26" s="534" t="s">
        <v>143</v>
      </c>
      <c r="H26" s="527">
        <f>'4～5面'!N16</f>
        <v>-38</v>
      </c>
      <c r="I26" s="528">
        <f t="shared" si="1"/>
        <v>23</v>
      </c>
      <c r="J26" s="434"/>
      <c r="K26" s="452">
        <v>10</v>
      </c>
      <c r="L26" s="534" t="s">
        <v>209</v>
      </c>
      <c r="M26" s="527">
        <f>'4～5面'!AA19</f>
        <v>-13</v>
      </c>
      <c r="N26" s="528">
        <f t="shared" si="2"/>
        <v>22</v>
      </c>
    </row>
    <row r="27" spans="1:14" ht="18" customHeight="1" thickBot="1">
      <c r="A27" s="449">
        <v>1</v>
      </c>
      <c r="B27" s="530" t="s">
        <v>137</v>
      </c>
      <c r="C27" s="531">
        <f>'4～5面'!E10</f>
        <v>-99</v>
      </c>
      <c r="D27" s="532">
        <f t="shared" si="0"/>
        <v>25</v>
      </c>
      <c r="E27" s="434"/>
      <c r="F27" s="453">
        <v>8</v>
      </c>
      <c r="G27" s="536" t="s">
        <v>207</v>
      </c>
      <c r="H27" s="531">
        <f>'4～5面'!N17</f>
        <v>-65</v>
      </c>
      <c r="I27" s="532">
        <f t="shared" si="1"/>
        <v>25</v>
      </c>
      <c r="J27" s="434"/>
      <c r="K27" s="453">
        <v>1</v>
      </c>
      <c r="L27" s="536" t="s">
        <v>137</v>
      </c>
      <c r="M27" s="531">
        <f>'4～5面'!AA10</f>
        <v>-61</v>
      </c>
      <c r="N27" s="532">
        <f t="shared" si="2"/>
        <v>25</v>
      </c>
    </row>
    <row r="28" ht="9" customHeight="1"/>
    <row r="29" spans="2:14" ht="18" customHeight="1">
      <c r="B29" s="425" t="s">
        <v>394</v>
      </c>
      <c r="C29" s="439" t="s">
        <v>338</v>
      </c>
      <c r="D29" s="440">
        <f>COUNTIF(C$3:C$27,"&gt;0")</f>
        <v>2</v>
      </c>
      <c r="G29" s="425" t="s">
        <v>395</v>
      </c>
      <c r="H29" s="439" t="s">
        <v>338</v>
      </c>
      <c r="I29" s="440">
        <f>COUNTIF(H$3:H$27,"&gt;0")</f>
        <v>0</v>
      </c>
      <c r="L29" s="425" t="s">
        <v>396</v>
      </c>
      <c r="M29" s="439" t="s">
        <v>338</v>
      </c>
      <c r="N29" s="440">
        <f>COUNTIF(M$3:M$27,"&gt;0")</f>
        <v>11</v>
      </c>
    </row>
    <row r="30" spans="3:14" ht="18" customHeight="1">
      <c r="C30" s="439" t="s">
        <v>339</v>
      </c>
      <c r="D30" s="440">
        <f>COUNTIF(C$3:C$27,"&lt;0")</f>
        <v>21</v>
      </c>
      <c r="H30" s="439" t="s">
        <v>339</v>
      </c>
      <c r="I30" s="440">
        <f>COUNTIF(H$3:H$27,"&lt;0")</f>
        <v>24</v>
      </c>
      <c r="M30" s="439" t="s">
        <v>339</v>
      </c>
      <c r="N30" s="440">
        <f>COUNTIF(M$3:M$27,"&lt;0")</f>
        <v>12</v>
      </c>
    </row>
    <row r="31" spans="3:14" ht="18" customHeight="1">
      <c r="C31" s="439" t="s">
        <v>340</v>
      </c>
      <c r="D31" s="440">
        <f>COUNTIF(C$3:C$27,"=0")</f>
        <v>2</v>
      </c>
      <c r="H31" s="439" t="s">
        <v>340</v>
      </c>
      <c r="I31" s="440">
        <f>COUNTIF(H$3:H$27,"=0")</f>
        <v>1</v>
      </c>
      <c r="M31" s="439" t="s">
        <v>340</v>
      </c>
      <c r="N31" s="440">
        <f>COUNTIF(M$3:M$27,"=0")</f>
        <v>2</v>
      </c>
    </row>
    <row r="32" spans="2:12" ht="16.5" customHeight="1">
      <c r="B32" s="425" t="s">
        <v>415</v>
      </c>
      <c r="G32" s="425" t="s">
        <v>416</v>
      </c>
      <c r="L32" s="425" t="s">
        <v>417</v>
      </c>
    </row>
    <row r="33" spans="2:13" ht="13.5" customHeight="1">
      <c r="B33" s="480" t="s">
        <v>414</v>
      </c>
      <c r="C33" s="426">
        <f>SUM(C3:C27)</f>
        <v>-497</v>
      </c>
      <c r="G33" s="480" t="s">
        <v>414</v>
      </c>
      <c r="H33" s="426">
        <f>SUM(H3:H27)</f>
        <v>-459</v>
      </c>
      <c r="L33" s="480" t="s">
        <v>414</v>
      </c>
      <c r="M33" s="426">
        <f>SUM(M3:M27)</f>
        <v>-38</v>
      </c>
    </row>
    <row r="34" spans="2:13" ht="13.5" customHeight="1">
      <c r="B34" s="480" t="s">
        <v>389</v>
      </c>
      <c r="C34" s="426">
        <f>'4～5面'!E7</f>
        <v>-497</v>
      </c>
      <c r="G34" s="480" t="s">
        <v>390</v>
      </c>
      <c r="H34" s="426">
        <f>'4～5面'!N7</f>
        <v>-459</v>
      </c>
      <c r="L34" s="480" t="s">
        <v>391</v>
      </c>
      <c r="M34" s="426">
        <f>'4～5面'!AA7</f>
        <v>-38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7086614173228347" bottom="0.5118110236220472" header="0.3937007874015748" footer="0.5118110236220472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workbookViewId="0" topLeftCell="A1">
      <selection activeCell="C6" sqref="C6"/>
    </sheetView>
  </sheetViews>
  <sheetFormatPr defaultColWidth="9.00390625" defaultRowHeight="13.5"/>
  <cols>
    <col min="1" max="1" width="4.50390625" style="431" customWidth="1"/>
    <col min="2" max="2" width="12.50390625" style="425" bestFit="1" customWidth="1"/>
    <col min="3" max="3" width="13.50390625" style="426" bestFit="1" customWidth="1"/>
    <col min="4" max="4" width="5.50390625" style="426" bestFit="1" customWidth="1"/>
    <col min="5" max="5" width="2.50390625" style="427" customWidth="1"/>
    <col min="6" max="6" width="4.50390625" style="431" customWidth="1"/>
    <col min="7" max="7" width="12.50390625" style="425" bestFit="1" customWidth="1"/>
    <col min="8" max="8" width="13.50390625" style="426" bestFit="1" customWidth="1"/>
    <col min="9" max="9" width="5.50390625" style="426" bestFit="1" customWidth="1"/>
    <col min="10" max="10" width="2.50390625" style="427" customWidth="1"/>
    <col min="11" max="11" width="4.50390625" style="431" customWidth="1"/>
    <col min="12" max="12" width="12.50390625" style="425" bestFit="1" customWidth="1"/>
    <col min="13" max="13" width="13.50390625" style="426" bestFit="1" customWidth="1"/>
    <col min="14" max="14" width="5.50390625" style="426" bestFit="1" customWidth="1"/>
    <col min="15" max="16384" width="9.00390625" style="426" customWidth="1"/>
  </cols>
  <sheetData>
    <row r="1" spans="1:11" ht="16.5" customHeight="1" thickBot="1">
      <c r="A1" s="425" t="s">
        <v>347</v>
      </c>
      <c r="F1" s="425" t="s">
        <v>348</v>
      </c>
      <c r="K1" s="425" t="s">
        <v>349</v>
      </c>
    </row>
    <row r="2" spans="1:14" s="431" customFormat="1" ht="18" customHeight="1" thickBot="1">
      <c r="A2" s="446" t="s">
        <v>387</v>
      </c>
      <c r="B2" s="441" t="s">
        <v>345</v>
      </c>
      <c r="C2" s="428" t="s">
        <v>346</v>
      </c>
      <c r="D2" s="429" t="s">
        <v>337</v>
      </c>
      <c r="E2" s="430"/>
      <c r="F2" s="450" t="s">
        <v>388</v>
      </c>
      <c r="G2" s="454" t="s">
        <v>345</v>
      </c>
      <c r="H2" s="428" t="s">
        <v>346</v>
      </c>
      <c r="I2" s="429" t="s">
        <v>337</v>
      </c>
      <c r="J2" s="430"/>
      <c r="K2" s="450" t="s">
        <v>388</v>
      </c>
      <c r="L2" s="454" t="s">
        <v>345</v>
      </c>
      <c r="M2" s="428" t="s">
        <v>346</v>
      </c>
      <c r="N2" s="429" t="s">
        <v>337</v>
      </c>
    </row>
    <row r="3" spans="1:14" ht="18" customHeight="1">
      <c r="A3" s="447">
        <v>1</v>
      </c>
      <c r="B3" s="442" t="s">
        <v>137</v>
      </c>
      <c r="C3" s="432">
        <f>'4～5面'!E10</f>
        <v>-99</v>
      </c>
      <c r="D3" s="433">
        <f aca="true" t="shared" si="0" ref="D3:D27">RANK(C3,C$3:C$27,0)</f>
        <v>25</v>
      </c>
      <c r="E3" s="434"/>
      <c r="F3" s="451">
        <v>1</v>
      </c>
      <c r="G3" s="455" t="s">
        <v>137</v>
      </c>
      <c r="H3" s="432">
        <f>'4～5面'!N10</f>
        <v>-38</v>
      </c>
      <c r="I3" s="433">
        <f aca="true" t="shared" si="1" ref="I3:I27">RANK(H3,H$3:H$27,0)</f>
        <v>23</v>
      </c>
      <c r="J3" s="434"/>
      <c r="K3" s="451">
        <v>1</v>
      </c>
      <c r="L3" s="455" t="s">
        <v>137</v>
      </c>
      <c r="M3" s="432">
        <f>'4～5面'!AA10</f>
        <v>-61</v>
      </c>
      <c r="N3" s="433">
        <f aca="true" t="shared" si="2" ref="N3:N27">RANK(M3,M$3:M$27)</f>
        <v>25</v>
      </c>
    </row>
    <row r="4" spans="1:14" ht="18" customHeight="1">
      <c r="A4" s="448">
        <v>2</v>
      </c>
      <c r="B4" s="443" t="s">
        <v>139</v>
      </c>
      <c r="C4" s="435">
        <f>'4～5面'!E11</f>
        <v>-9</v>
      </c>
      <c r="D4" s="436">
        <f t="shared" si="0"/>
        <v>10</v>
      </c>
      <c r="E4" s="434"/>
      <c r="F4" s="452">
        <v>2</v>
      </c>
      <c r="G4" s="456" t="s">
        <v>139</v>
      </c>
      <c r="H4" s="435">
        <f>'4～5面'!N11</f>
        <v>-24</v>
      </c>
      <c r="I4" s="436">
        <f t="shared" si="1"/>
        <v>18</v>
      </c>
      <c r="J4" s="434"/>
      <c r="K4" s="452">
        <v>2</v>
      </c>
      <c r="L4" s="456" t="s">
        <v>139</v>
      </c>
      <c r="M4" s="435">
        <f>'4～5面'!AA11</f>
        <v>15</v>
      </c>
      <c r="N4" s="436">
        <f t="shared" si="2"/>
        <v>3</v>
      </c>
    </row>
    <row r="5" spans="1:14" ht="18" customHeight="1">
      <c r="A5" s="448">
        <v>3</v>
      </c>
      <c r="B5" s="443" t="s">
        <v>293</v>
      </c>
      <c r="C5" s="435">
        <f>'4～5面'!E12</f>
        <v>-49</v>
      </c>
      <c r="D5" s="436">
        <f t="shared" si="0"/>
        <v>23</v>
      </c>
      <c r="E5" s="434"/>
      <c r="F5" s="452">
        <v>3</v>
      </c>
      <c r="G5" s="456" t="s">
        <v>293</v>
      </c>
      <c r="H5" s="435">
        <f>'4～5面'!N12</f>
        <v>-36</v>
      </c>
      <c r="I5" s="436">
        <f t="shared" si="1"/>
        <v>22</v>
      </c>
      <c r="J5" s="434"/>
      <c r="K5" s="452">
        <v>3</v>
      </c>
      <c r="L5" s="456" t="s">
        <v>293</v>
      </c>
      <c r="M5" s="435">
        <f>'4～5面'!AA12</f>
        <v>-13</v>
      </c>
      <c r="N5" s="436">
        <f t="shared" si="2"/>
        <v>22</v>
      </c>
    </row>
    <row r="6" spans="1:14" ht="18" customHeight="1">
      <c r="A6" s="448">
        <v>4</v>
      </c>
      <c r="B6" s="443" t="s">
        <v>140</v>
      </c>
      <c r="C6" s="435">
        <f>'4～5面'!E13</f>
        <v>2</v>
      </c>
      <c r="D6" s="436">
        <f t="shared" si="0"/>
        <v>2</v>
      </c>
      <c r="E6" s="434"/>
      <c r="F6" s="452">
        <v>4</v>
      </c>
      <c r="G6" s="456" t="s">
        <v>140</v>
      </c>
      <c r="H6" s="435">
        <f>'4～5面'!N13</f>
        <v>-20</v>
      </c>
      <c r="I6" s="436">
        <f t="shared" si="1"/>
        <v>15</v>
      </c>
      <c r="J6" s="434"/>
      <c r="K6" s="452">
        <v>4</v>
      </c>
      <c r="L6" s="456" t="s">
        <v>140</v>
      </c>
      <c r="M6" s="435">
        <f>'4～5面'!AA13</f>
        <v>22</v>
      </c>
      <c r="N6" s="436">
        <f t="shared" si="2"/>
        <v>2</v>
      </c>
    </row>
    <row r="7" spans="1:14" ht="18" customHeight="1">
      <c r="A7" s="448">
        <v>5</v>
      </c>
      <c r="B7" s="443" t="s">
        <v>141</v>
      </c>
      <c r="C7" s="435">
        <f>'4～5面'!E14</f>
        <v>-29</v>
      </c>
      <c r="D7" s="436">
        <f t="shared" si="0"/>
        <v>20</v>
      </c>
      <c r="E7" s="434"/>
      <c r="F7" s="452">
        <v>5</v>
      </c>
      <c r="G7" s="456" t="s">
        <v>141</v>
      </c>
      <c r="H7" s="435">
        <f>'4～5面'!N14</f>
        <v>-28</v>
      </c>
      <c r="I7" s="436">
        <f t="shared" si="1"/>
        <v>20</v>
      </c>
      <c r="J7" s="434"/>
      <c r="K7" s="452">
        <v>5</v>
      </c>
      <c r="L7" s="456" t="s">
        <v>141</v>
      </c>
      <c r="M7" s="435">
        <f>'4～5面'!AA14</f>
        <v>-1</v>
      </c>
      <c r="N7" s="436">
        <f t="shared" si="2"/>
        <v>14</v>
      </c>
    </row>
    <row r="8" spans="1:14" ht="18" customHeight="1">
      <c r="A8" s="448">
        <v>6</v>
      </c>
      <c r="B8" s="443" t="s">
        <v>142</v>
      </c>
      <c r="C8" s="435">
        <f>'4～5面'!E15</f>
        <v>-18</v>
      </c>
      <c r="D8" s="436">
        <f t="shared" si="0"/>
        <v>18</v>
      </c>
      <c r="E8" s="434"/>
      <c r="F8" s="452">
        <v>6</v>
      </c>
      <c r="G8" s="457" t="s">
        <v>142</v>
      </c>
      <c r="H8" s="435">
        <f>'4～5面'!N15</f>
        <v>-21</v>
      </c>
      <c r="I8" s="436">
        <f t="shared" si="1"/>
        <v>16</v>
      </c>
      <c r="J8" s="434"/>
      <c r="K8" s="452">
        <v>6</v>
      </c>
      <c r="L8" s="456" t="s">
        <v>142</v>
      </c>
      <c r="M8" s="435">
        <f>'4～5面'!AA15</f>
        <v>3</v>
      </c>
      <c r="N8" s="436">
        <f t="shared" si="2"/>
        <v>9</v>
      </c>
    </row>
    <row r="9" spans="1:14" ht="18" customHeight="1">
      <c r="A9" s="448">
        <v>7</v>
      </c>
      <c r="B9" s="443" t="s">
        <v>143</v>
      </c>
      <c r="C9" s="435">
        <f>'4～5面'!E16</f>
        <v>-46</v>
      </c>
      <c r="D9" s="436">
        <f t="shared" si="0"/>
        <v>21</v>
      </c>
      <c r="E9" s="434"/>
      <c r="F9" s="452">
        <v>7</v>
      </c>
      <c r="G9" s="456" t="s">
        <v>143</v>
      </c>
      <c r="H9" s="435">
        <f>'4～5面'!N16</f>
        <v>-38</v>
      </c>
      <c r="I9" s="436">
        <f t="shared" si="1"/>
        <v>23</v>
      </c>
      <c r="J9" s="434"/>
      <c r="K9" s="452">
        <v>7</v>
      </c>
      <c r="L9" s="456" t="s">
        <v>143</v>
      </c>
      <c r="M9" s="435">
        <f>'4～5面'!AA16</f>
        <v>-8</v>
      </c>
      <c r="N9" s="436">
        <f t="shared" si="2"/>
        <v>19</v>
      </c>
    </row>
    <row r="10" spans="1:14" ht="18" customHeight="1">
      <c r="A10" s="448">
        <v>8</v>
      </c>
      <c r="B10" s="443" t="s">
        <v>207</v>
      </c>
      <c r="C10" s="435">
        <f>'4～5面'!E17</f>
        <v>-78</v>
      </c>
      <c r="D10" s="436">
        <f t="shared" si="0"/>
        <v>24</v>
      </c>
      <c r="E10" s="434"/>
      <c r="F10" s="452">
        <v>8</v>
      </c>
      <c r="G10" s="456" t="s">
        <v>207</v>
      </c>
      <c r="H10" s="435">
        <f>'4～5面'!N17</f>
        <v>-65</v>
      </c>
      <c r="I10" s="436">
        <f t="shared" si="1"/>
        <v>25</v>
      </c>
      <c r="J10" s="434"/>
      <c r="K10" s="452">
        <v>8</v>
      </c>
      <c r="L10" s="456" t="s">
        <v>207</v>
      </c>
      <c r="M10" s="435">
        <f>'4～5面'!AA17</f>
        <v>-13</v>
      </c>
      <c r="N10" s="436">
        <f t="shared" si="2"/>
        <v>22</v>
      </c>
    </row>
    <row r="11" spans="1:14" ht="18" customHeight="1">
      <c r="A11" s="448">
        <v>9</v>
      </c>
      <c r="B11" s="444" t="s">
        <v>208</v>
      </c>
      <c r="C11" s="435">
        <f>'4～5面'!E18</f>
        <v>-4</v>
      </c>
      <c r="D11" s="436">
        <f t="shared" si="0"/>
        <v>6</v>
      </c>
      <c r="E11" s="434"/>
      <c r="F11" s="452">
        <v>9</v>
      </c>
      <c r="G11" s="456" t="s">
        <v>208</v>
      </c>
      <c r="H11" s="435">
        <f>'4～5面'!N18</f>
        <v>-6</v>
      </c>
      <c r="I11" s="436">
        <f t="shared" si="1"/>
        <v>5</v>
      </c>
      <c r="J11" s="434"/>
      <c r="K11" s="452">
        <v>9</v>
      </c>
      <c r="L11" s="456" t="s">
        <v>208</v>
      </c>
      <c r="M11" s="435">
        <f>'4～5面'!AA18</f>
        <v>2</v>
      </c>
      <c r="N11" s="436">
        <f t="shared" si="2"/>
        <v>10</v>
      </c>
    </row>
    <row r="12" spans="1:14" ht="18" customHeight="1">
      <c r="A12" s="448">
        <v>10</v>
      </c>
      <c r="B12" s="443" t="s">
        <v>209</v>
      </c>
      <c r="C12" s="435">
        <f>'4～5面'!E19</f>
        <v>-48</v>
      </c>
      <c r="D12" s="436">
        <f t="shared" si="0"/>
        <v>22</v>
      </c>
      <c r="E12" s="434"/>
      <c r="F12" s="452">
        <v>10</v>
      </c>
      <c r="G12" s="456" t="s">
        <v>209</v>
      </c>
      <c r="H12" s="435">
        <f>'4～5面'!N19</f>
        <v>-35</v>
      </c>
      <c r="I12" s="436">
        <f t="shared" si="1"/>
        <v>21</v>
      </c>
      <c r="J12" s="434"/>
      <c r="K12" s="452">
        <v>10</v>
      </c>
      <c r="L12" s="456" t="s">
        <v>209</v>
      </c>
      <c r="M12" s="435">
        <f>'4～5面'!AA19</f>
        <v>-13</v>
      </c>
      <c r="N12" s="436">
        <f t="shared" si="2"/>
        <v>22</v>
      </c>
    </row>
    <row r="13" spans="1:14" ht="18" customHeight="1">
      <c r="A13" s="448">
        <v>11</v>
      </c>
      <c r="B13" s="443" t="s">
        <v>324</v>
      </c>
      <c r="C13" s="435">
        <f>'4～5面'!E20</f>
        <v>-2</v>
      </c>
      <c r="D13" s="436">
        <f t="shared" si="0"/>
        <v>5</v>
      </c>
      <c r="E13" s="434"/>
      <c r="F13" s="452">
        <v>11</v>
      </c>
      <c r="G13" s="456" t="s">
        <v>324</v>
      </c>
      <c r="H13" s="435">
        <f>'4～5面'!N20</f>
        <v>-26</v>
      </c>
      <c r="I13" s="436">
        <f t="shared" si="1"/>
        <v>19</v>
      </c>
      <c r="J13" s="434"/>
      <c r="K13" s="452">
        <v>11</v>
      </c>
      <c r="L13" s="456" t="s">
        <v>324</v>
      </c>
      <c r="M13" s="435">
        <f>'4～5面'!AA20</f>
        <v>24</v>
      </c>
      <c r="N13" s="436">
        <f t="shared" si="2"/>
        <v>1</v>
      </c>
    </row>
    <row r="14" spans="1:14" ht="18" customHeight="1">
      <c r="A14" s="448">
        <v>12</v>
      </c>
      <c r="B14" s="443" t="s">
        <v>212</v>
      </c>
      <c r="C14" s="435">
        <f>'4～5面'!E21</f>
        <v>-13</v>
      </c>
      <c r="D14" s="436">
        <f t="shared" si="0"/>
        <v>15</v>
      </c>
      <c r="E14" s="434"/>
      <c r="F14" s="452">
        <v>12</v>
      </c>
      <c r="G14" s="456" t="s">
        <v>212</v>
      </c>
      <c r="H14" s="435">
        <f>'4～5面'!N21</f>
        <v>-17</v>
      </c>
      <c r="I14" s="436">
        <f t="shared" si="1"/>
        <v>14</v>
      </c>
      <c r="J14" s="434"/>
      <c r="K14" s="452">
        <v>12</v>
      </c>
      <c r="L14" s="456" t="s">
        <v>212</v>
      </c>
      <c r="M14" s="435">
        <f>'4～5面'!AA21</f>
        <v>4</v>
      </c>
      <c r="N14" s="436">
        <f t="shared" si="2"/>
        <v>8</v>
      </c>
    </row>
    <row r="15" spans="1:14" ht="18" customHeight="1">
      <c r="A15" s="448">
        <v>13</v>
      </c>
      <c r="B15" s="443" t="s">
        <v>210</v>
      </c>
      <c r="C15" s="435">
        <f>'4～5面'!E22</f>
        <v>-15</v>
      </c>
      <c r="D15" s="436">
        <f t="shared" si="0"/>
        <v>16</v>
      </c>
      <c r="E15" s="434"/>
      <c r="F15" s="452">
        <v>13</v>
      </c>
      <c r="G15" s="456" t="s">
        <v>210</v>
      </c>
      <c r="H15" s="435">
        <f>'4～5面'!N22</f>
        <v>-21</v>
      </c>
      <c r="I15" s="436">
        <f t="shared" si="1"/>
        <v>16</v>
      </c>
      <c r="J15" s="434"/>
      <c r="K15" s="452">
        <v>13</v>
      </c>
      <c r="L15" s="456" t="s">
        <v>210</v>
      </c>
      <c r="M15" s="435">
        <f>'4～5面'!AA22</f>
        <v>6</v>
      </c>
      <c r="N15" s="436">
        <f t="shared" si="2"/>
        <v>6</v>
      </c>
    </row>
    <row r="16" spans="1:14" ht="18" customHeight="1">
      <c r="A16" s="448">
        <v>14</v>
      </c>
      <c r="B16" s="443" t="s">
        <v>145</v>
      </c>
      <c r="C16" s="435">
        <f>'4～5面'!E24</f>
        <v>0</v>
      </c>
      <c r="D16" s="436">
        <f t="shared" si="0"/>
        <v>3</v>
      </c>
      <c r="E16" s="434"/>
      <c r="F16" s="452">
        <v>14</v>
      </c>
      <c r="G16" s="456" t="s">
        <v>145</v>
      </c>
      <c r="H16" s="435">
        <f>'4～5面'!N24</f>
        <v>-8</v>
      </c>
      <c r="I16" s="436">
        <f t="shared" si="1"/>
        <v>8</v>
      </c>
      <c r="J16" s="434"/>
      <c r="K16" s="452">
        <v>14</v>
      </c>
      <c r="L16" s="456" t="s">
        <v>145</v>
      </c>
      <c r="M16" s="435">
        <f>'4～5面'!AA24</f>
        <v>8</v>
      </c>
      <c r="N16" s="436">
        <f t="shared" si="2"/>
        <v>5</v>
      </c>
    </row>
    <row r="17" spans="1:14" ht="18" customHeight="1">
      <c r="A17" s="448">
        <v>15</v>
      </c>
      <c r="B17" s="443" t="s">
        <v>147</v>
      </c>
      <c r="C17" s="435">
        <f>'4～5面'!E26</f>
        <v>-4</v>
      </c>
      <c r="D17" s="436">
        <f t="shared" si="0"/>
        <v>6</v>
      </c>
      <c r="E17" s="434"/>
      <c r="F17" s="452">
        <v>15</v>
      </c>
      <c r="G17" s="456" t="s">
        <v>147</v>
      </c>
      <c r="H17" s="435">
        <f>'4～5面'!N26</f>
        <v>-4</v>
      </c>
      <c r="I17" s="436">
        <f t="shared" si="1"/>
        <v>2</v>
      </c>
      <c r="J17" s="434"/>
      <c r="K17" s="452">
        <v>15</v>
      </c>
      <c r="L17" s="456" t="s">
        <v>147</v>
      </c>
      <c r="M17" s="435">
        <f>'4～5面'!AA26</f>
        <v>0</v>
      </c>
      <c r="N17" s="436">
        <f t="shared" si="2"/>
        <v>12</v>
      </c>
    </row>
    <row r="18" spans="1:14" ht="18" customHeight="1">
      <c r="A18" s="448">
        <v>16</v>
      </c>
      <c r="B18" s="443" t="s">
        <v>149</v>
      </c>
      <c r="C18" s="435">
        <f>'4～5面'!E28</f>
        <v>-10</v>
      </c>
      <c r="D18" s="436">
        <f t="shared" si="0"/>
        <v>12</v>
      </c>
      <c r="E18" s="434"/>
      <c r="F18" s="452">
        <v>16</v>
      </c>
      <c r="G18" s="456" t="s">
        <v>149</v>
      </c>
      <c r="H18" s="435">
        <f>'4～5面'!N28</f>
        <v>-4</v>
      </c>
      <c r="I18" s="436">
        <f t="shared" si="1"/>
        <v>2</v>
      </c>
      <c r="J18" s="434"/>
      <c r="K18" s="452">
        <v>16</v>
      </c>
      <c r="L18" s="456" t="s">
        <v>149</v>
      </c>
      <c r="M18" s="435">
        <f>'4～5面'!AA28</f>
        <v>-6</v>
      </c>
      <c r="N18" s="436">
        <f t="shared" si="2"/>
        <v>18</v>
      </c>
    </row>
    <row r="19" spans="1:14" ht="18" customHeight="1">
      <c r="A19" s="448">
        <v>17</v>
      </c>
      <c r="B19" s="443" t="s">
        <v>217</v>
      </c>
      <c r="C19" s="435">
        <f>'4～5面'!E29</f>
        <v>-21</v>
      </c>
      <c r="D19" s="436">
        <f t="shared" si="0"/>
        <v>19</v>
      </c>
      <c r="E19" s="434"/>
      <c r="F19" s="452">
        <v>17</v>
      </c>
      <c r="G19" s="456" t="s">
        <v>217</v>
      </c>
      <c r="H19" s="435">
        <f>'4～5面'!N29</f>
        <v>-13</v>
      </c>
      <c r="I19" s="436">
        <f t="shared" si="1"/>
        <v>13</v>
      </c>
      <c r="J19" s="434"/>
      <c r="K19" s="452">
        <v>17</v>
      </c>
      <c r="L19" s="456" t="s">
        <v>217</v>
      </c>
      <c r="M19" s="435">
        <f>'4～5面'!AA29</f>
        <v>-8</v>
      </c>
      <c r="N19" s="436">
        <f t="shared" si="2"/>
        <v>19</v>
      </c>
    </row>
    <row r="20" spans="1:14" ht="18" customHeight="1">
      <c r="A20" s="448">
        <v>18</v>
      </c>
      <c r="B20" s="443" t="s">
        <v>218</v>
      </c>
      <c r="C20" s="435">
        <f>'4～5面'!E30</f>
        <v>3</v>
      </c>
      <c r="D20" s="436">
        <f t="shared" si="0"/>
        <v>1</v>
      </c>
      <c r="E20" s="434"/>
      <c r="F20" s="452">
        <v>18</v>
      </c>
      <c r="G20" s="456" t="s">
        <v>218</v>
      </c>
      <c r="H20" s="435">
        <f>'4～5面'!N30</f>
        <v>-7</v>
      </c>
      <c r="I20" s="436">
        <f t="shared" si="1"/>
        <v>7</v>
      </c>
      <c r="J20" s="434"/>
      <c r="K20" s="452">
        <v>18</v>
      </c>
      <c r="L20" s="456" t="s">
        <v>218</v>
      </c>
      <c r="M20" s="435">
        <f>'4～5面'!AA30</f>
        <v>10</v>
      </c>
      <c r="N20" s="436">
        <f t="shared" si="2"/>
        <v>4</v>
      </c>
    </row>
    <row r="21" spans="1:14" ht="18" customHeight="1">
      <c r="A21" s="448">
        <v>19</v>
      </c>
      <c r="B21" s="443" t="s">
        <v>151</v>
      </c>
      <c r="C21" s="435">
        <f>'4～5面'!E32</f>
        <v>-4</v>
      </c>
      <c r="D21" s="436">
        <f t="shared" si="0"/>
        <v>6</v>
      </c>
      <c r="E21" s="434"/>
      <c r="F21" s="452">
        <v>19</v>
      </c>
      <c r="G21" s="456" t="s">
        <v>151</v>
      </c>
      <c r="H21" s="435">
        <f>'4～5面'!N32</f>
        <v>-9</v>
      </c>
      <c r="I21" s="436">
        <f t="shared" si="1"/>
        <v>10</v>
      </c>
      <c r="J21" s="434"/>
      <c r="K21" s="452">
        <v>19</v>
      </c>
      <c r="L21" s="456" t="s">
        <v>151</v>
      </c>
      <c r="M21" s="435">
        <f>'4～5面'!AA32</f>
        <v>5</v>
      </c>
      <c r="N21" s="436">
        <f t="shared" si="2"/>
        <v>7</v>
      </c>
    </row>
    <row r="22" spans="1:14" ht="18" customHeight="1">
      <c r="A22" s="448">
        <v>20</v>
      </c>
      <c r="B22" s="443" t="s">
        <v>152</v>
      </c>
      <c r="C22" s="435">
        <f>'4～5面'!E33</f>
        <v>-9</v>
      </c>
      <c r="D22" s="436">
        <f t="shared" si="0"/>
        <v>10</v>
      </c>
      <c r="E22" s="434"/>
      <c r="F22" s="452">
        <v>20</v>
      </c>
      <c r="G22" s="456" t="s">
        <v>152</v>
      </c>
      <c r="H22" s="435">
        <f>'4～5面'!N33</f>
        <v>-8</v>
      </c>
      <c r="I22" s="436">
        <f t="shared" si="1"/>
        <v>8</v>
      </c>
      <c r="J22" s="434"/>
      <c r="K22" s="452">
        <v>20</v>
      </c>
      <c r="L22" s="456" t="s">
        <v>152</v>
      </c>
      <c r="M22" s="435">
        <f>'4～5面'!AA33</f>
        <v>-1</v>
      </c>
      <c r="N22" s="436">
        <f t="shared" si="2"/>
        <v>14</v>
      </c>
    </row>
    <row r="23" spans="1:14" ht="18" customHeight="1">
      <c r="A23" s="448">
        <v>21</v>
      </c>
      <c r="B23" s="443" t="s">
        <v>153</v>
      </c>
      <c r="C23" s="435">
        <f>'4～5面'!E34</f>
        <v>-17</v>
      </c>
      <c r="D23" s="436">
        <f t="shared" si="0"/>
        <v>17</v>
      </c>
      <c r="E23" s="434"/>
      <c r="F23" s="452">
        <v>21</v>
      </c>
      <c r="G23" s="456" t="s">
        <v>153</v>
      </c>
      <c r="H23" s="435">
        <f>'4～5面'!N34</f>
        <v>-6</v>
      </c>
      <c r="I23" s="436">
        <f t="shared" si="1"/>
        <v>5</v>
      </c>
      <c r="J23" s="434"/>
      <c r="K23" s="452">
        <v>21</v>
      </c>
      <c r="L23" s="456" t="s">
        <v>153</v>
      </c>
      <c r="M23" s="435">
        <f>'4～5面'!AA34</f>
        <v>-11</v>
      </c>
      <c r="N23" s="436">
        <f t="shared" si="2"/>
        <v>21</v>
      </c>
    </row>
    <row r="24" spans="1:14" ht="18" customHeight="1">
      <c r="A24" s="448">
        <v>22</v>
      </c>
      <c r="B24" s="443" t="s">
        <v>154</v>
      </c>
      <c r="C24" s="435">
        <f>'4～5面'!E35</f>
        <v>0</v>
      </c>
      <c r="D24" s="436">
        <f t="shared" si="0"/>
        <v>3</v>
      </c>
      <c r="E24" s="434"/>
      <c r="F24" s="452">
        <v>22</v>
      </c>
      <c r="G24" s="456" t="s">
        <v>154</v>
      </c>
      <c r="H24" s="435">
        <f>'4～5面'!N35</f>
        <v>0</v>
      </c>
      <c r="I24" s="436">
        <f t="shared" si="1"/>
        <v>1</v>
      </c>
      <c r="J24" s="434"/>
      <c r="K24" s="452">
        <v>22</v>
      </c>
      <c r="L24" s="457" t="s">
        <v>154</v>
      </c>
      <c r="M24" s="435">
        <f>'4～5面'!AA35</f>
        <v>0</v>
      </c>
      <c r="N24" s="436">
        <f t="shared" si="2"/>
        <v>12</v>
      </c>
    </row>
    <row r="25" spans="1:14" ht="18" customHeight="1">
      <c r="A25" s="448">
        <v>23</v>
      </c>
      <c r="B25" s="443" t="s">
        <v>192</v>
      </c>
      <c r="C25" s="435">
        <f>'4～5面'!E37</f>
        <v>-11</v>
      </c>
      <c r="D25" s="436">
        <f t="shared" si="0"/>
        <v>14</v>
      </c>
      <c r="E25" s="434"/>
      <c r="F25" s="452">
        <v>23</v>
      </c>
      <c r="G25" s="456" t="s">
        <v>192</v>
      </c>
      <c r="H25" s="435">
        <f>'4～5面'!N37</f>
        <v>-9</v>
      </c>
      <c r="I25" s="436">
        <f t="shared" si="1"/>
        <v>10</v>
      </c>
      <c r="J25" s="434"/>
      <c r="K25" s="452">
        <v>23</v>
      </c>
      <c r="L25" s="456" t="s">
        <v>192</v>
      </c>
      <c r="M25" s="435">
        <f>'4～5面'!AA37</f>
        <v>-2</v>
      </c>
      <c r="N25" s="436">
        <f t="shared" si="2"/>
        <v>17</v>
      </c>
    </row>
    <row r="26" spans="1:14" ht="18" customHeight="1">
      <c r="A26" s="448">
        <v>24</v>
      </c>
      <c r="B26" s="443" t="s">
        <v>157</v>
      </c>
      <c r="C26" s="435">
        <f>'4～5面'!E39</f>
        <v>-10</v>
      </c>
      <c r="D26" s="436">
        <f t="shared" si="0"/>
        <v>12</v>
      </c>
      <c r="E26" s="434"/>
      <c r="F26" s="452">
        <v>24</v>
      </c>
      <c r="G26" s="456" t="s">
        <v>157</v>
      </c>
      <c r="H26" s="435">
        <f>'4～5面'!N39</f>
        <v>-11</v>
      </c>
      <c r="I26" s="436">
        <f t="shared" si="1"/>
        <v>12</v>
      </c>
      <c r="J26" s="434"/>
      <c r="K26" s="452">
        <v>24</v>
      </c>
      <c r="L26" s="456" t="s">
        <v>157</v>
      </c>
      <c r="M26" s="435">
        <f>'4～5面'!AA39</f>
        <v>1</v>
      </c>
      <c r="N26" s="436">
        <f t="shared" si="2"/>
        <v>11</v>
      </c>
    </row>
    <row r="27" spans="1:14" ht="18" customHeight="1" thickBot="1">
      <c r="A27" s="449">
        <v>25</v>
      </c>
      <c r="B27" s="445" t="s">
        <v>344</v>
      </c>
      <c r="C27" s="437">
        <f>'4～5面'!E40</f>
        <v>-6</v>
      </c>
      <c r="D27" s="438">
        <f t="shared" si="0"/>
        <v>9</v>
      </c>
      <c r="E27" s="434"/>
      <c r="F27" s="453">
        <v>25</v>
      </c>
      <c r="G27" s="458" t="s">
        <v>344</v>
      </c>
      <c r="H27" s="437">
        <f>'4～5面'!N40</f>
        <v>-5</v>
      </c>
      <c r="I27" s="438">
        <f t="shared" si="1"/>
        <v>4</v>
      </c>
      <c r="J27" s="434"/>
      <c r="K27" s="453">
        <v>25</v>
      </c>
      <c r="L27" s="458" t="s">
        <v>344</v>
      </c>
      <c r="M27" s="437">
        <f>'4～5面'!AA40</f>
        <v>-1</v>
      </c>
      <c r="N27" s="438">
        <f t="shared" si="2"/>
        <v>14</v>
      </c>
    </row>
    <row r="28" ht="9" customHeight="1"/>
    <row r="29" spans="2:14" ht="18" customHeight="1">
      <c r="B29" s="425" t="s">
        <v>394</v>
      </c>
      <c r="C29" s="439" t="s">
        <v>338</v>
      </c>
      <c r="D29" s="440">
        <f>COUNTIF(C$3:C$27,"&gt;0")</f>
        <v>2</v>
      </c>
      <c r="G29" s="425" t="s">
        <v>395</v>
      </c>
      <c r="H29" s="439" t="s">
        <v>338</v>
      </c>
      <c r="I29" s="440">
        <f>COUNTIF(H$3:H$27,"&gt;0")</f>
        <v>0</v>
      </c>
      <c r="L29" s="425" t="s">
        <v>396</v>
      </c>
      <c r="M29" s="439" t="s">
        <v>338</v>
      </c>
      <c r="N29" s="440">
        <f>COUNTIF(M$3:M$27,"&gt;0")</f>
        <v>11</v>
      </c>
    </row>
    <row r="30" spans="3:14" ht="18" customHeight="1">
      <c r="C30" s="439" t="s">
        <v>339</v>
      </c>
      <c r="D30" s="440">
        <f>COUNTIF(C$3:C$27,"&lt;0")</f>
        <v>21</v>
      </c>
      <c r="H30" s="439" t="s">
        <v>339</v>
      </c>
      <c r="I30" s="440">
        <f>COUNTIF(H$3:H$27,"&lt;0")</f>
        <v>24</v>
      </c>
      <c r="M30" s="439" t="s">
        <v>339</v>
      </c>
      <c r="N30" s="440">
        <f>COUNTIF(M$3:M$27,"&lt;0")</f>
        <v>12</v>
      </c>
    </row>
    <row r="31" spans="3:14" ht="18" customHeight="1">
      <c r="C31" s="439" t="s">
        <v>340</v>
      </c>
      <c r="D31" s="440">
        <f>COUNTIF(C$3:C$27,"=0")</f>
        <v>2</v>
      </c>
      <c r="H31" s="439" t="s">
        <v>340</v>
      </c>
      <c r="I31" s="440">
        <f>COUNTIF(H$3:H$27,"=0")</f>
        <v>1</v>
      </c>
      <c r="M31" s="439" t="s">
        <v>340</v>
      </c>
      <c r="N31" s="440">
        <f>COUNTIF(M$3:M$27,"=0")</f>
        <v>2</v>
      </c>
    </row>
    <row r="32" spans="2:12" ht="16.5" customHeight="1">
      <c r="B32" s="425" t="s">
        <v>415</v>
      </c>
      <c r="G32" s="425" t="s">
        <v>416</v>
      </c>
      <c r="L32" s="425" t="s">
        <v>417</v>
      </c>
    </row>
    <row r="33" spans="2:13" ht="13.5" customHeight="1">
      <c r="B33" s="480" t="s">
        <v>414</v>
      </c>
      <c r="C33" s="426">
        <f>SUM(C3:C27)</f>
        <v>-497</v>
      </c>
      <c r="G33" s="480" t="s">
        <v>414</v>
      </c>
      <c r="H33" s="426">
        <f>SUM(H3:H27)</f>
        <v>-459</v>
      </c>
      <c r="L33" s="480" t="s">
        <v>414</v>
      </c>
      <c r="M33" s="426">
        <f>SUM(M3:M27)</f>
        <v>-38</v>
      </c>
    </row>
    <row r="34" spans="2:13" ht="13.5" customHeight="1">
      <c r="B34" s="480" t="s">
        <v>389</v>
      </c>
      <c r="C34" s="426">
        <f>'4～5面'!E7</f>
        <v>-497</v>
      </c>
      <c r="G34" s="480" t="s">
        <v>390</v>
      </c>
      <c r="H34" s="426">
        <f>'4～5面'!N7</f>
        <v>-459</v>
      </c>
      <c r="L34" s="480" t="s">
        <v>391</v>
      </c>
      <c r="M34" s="426">
        <f>'4～5面'!AA7</f>
        <v>-38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71" bottom="0.5118110236220472" header="0.38" footer="0.5118110236220472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61</v>
      </c>
    </row>
    <row r="2" ht="6" customHeight="1">
      <c r="B2" s="118"/>
    </row>
    <row r="3" spans="1:12" ht="13.5">
      <c r="A3" s="54" t="s">
        <v>24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23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49</v>
      </c>
      <c r="E28" s="95"/>
      <c r="F28" s="19" t="s">
        <v>40</v>
      </c>
      <c r="G28" s="19"/>
      <c r="H28" s="20" t="s">
        <v>41</v>
      </c>
      <c r="I28" s="19"/>
      <c r="J28" s="12"/>
      <c r="K28" s="264" t="s">
        <v>191</v>
      </c>
      <c r="L28" s="14"/>
    </row>
    <row r="29" spans="1:12" ht="13.5">
      <c r="A29" s="4" t="s">
        <v>2</v>
      </c>
      <c r="B29" s="5"/>
      <c r="C29" s="15" t="s">
        <v>3</v>
      </c>
      <c r="D29" s="5" t="s">
        <v>47</v>
      </c>
      <c r="E29" s="15" t="s">
        <v>48</v>
      </c>
      <c r="F29" s="5" t="s">
        <v>50</v>
      </c>
      <c r="G29" s="79" t="s">
        <v>48</v>
      </c>
      <c r="H29" s="5" t="s">
        <v>51</v>
      </c>
      <c r="I29" s="79" t="s">
        <v>48</v>
      </c>
      <c r="J29" s="4" t="s">
        <v>4</v>
      </c>
      <c r="K29" s="265" t="s">
        <v>52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39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36069</v>
      </c>
      <c r="C31" s="16">
        <v>1201178</v>
      </c>
      <c r="D31" s="65">
        <v>-4581</v>
      </c>
      <c r="E31" s="70">
        <v>-0.38</v>
      </c>
      <c r="F31" s="75">
        <v>-2022</v>
      </c>
      <c r="G31" s="82">
        <v>-0.17</v>
      </c>
      <c r="H31" s="75">
        <v>-2559</v>
      </c>
      <c r="I31" s="82">
        <v>-0.21</v>
      </c>
      <c r="J31" s="13">
        <v>385614</v>
      </c>
      <c r="K31" s="88">
        <v>3421</v>
      </c>
      <c r="L31" s="18">
        <v>3.11</v>
      </c>
    </row>
    <row r="32" spans="1:12" ht="13.5">
      <c r="A32" s="8"/>
      <c r="B32" s="25">
        <v>36434</v>
      </c>
      <c r="C32" s="16">
        <v>1196054</v>
      </c>
      <c r="D32" s="65">
        <v>-5124</v>
      </c>
      <c r="E32" s="70">
        <v>-0.43</v>
      </c>
      <c r="F32" s="75">
        <v>-2666</v>
      </c>
      <c r="G32" s="82">
        <v>-0.22</v>
      </c>
      <c r="H32" s="75">
        <v>-2458</v>
      </c>
      <c r="I32" s="82">
        <v>-0.2</v>
      </c>
      <c r="J32" s="13">
        <v>389352</v>
      </c>
      <c r="K32" s="88">
        <v>3738</v>
      </c>
      <c r="L32" s="18">
        <v>3.07</v>
      </c>
    </row>
    <row r="33" spans="1:12" ht="13.5">
      <c r="A33" s="34" t="s">
        <v>10</v>
      </c>
      <c r="B33" s="35">
        <v>36800</v>
      </c>
      <c r="C33" s="29">
        <v>1189279</v>
      </c>
      <c r="D33" s="66">
        <v>-5458</v>
      </c>
      <c r="E33" s="71">
        <v>-0.46</v>
      </c>
      <c r="F33" s="76">
        <v>-2916</v>
      </c>
      <c r="G33" s="81">
        <v>-0.24</v>
      </c>
      <c r="H33" s="76">
        <v>-2542</v>
      </c>
      <c r="I33" s="81">
        <v>-0.21</v>
      </c>
      <c r="J33" s="37">
        <v>389190</v>
      </c>
      <c r="K33" s="89">
        <v>2976</v>
      </c>
      <c r="L33" s="38">
        <v>3.06</v>
      </c>
    </row>
    <row r="34" spans="1:12" ht="13.5">
      <c r="A34" s="34"/>
      <c r="B34" s="35">
        <v>37165</v>
      </c>
      <c r="C34" s="29">
        <v>1183380</v>
      </c>
      <c r="D34" s="66">
        <v>-5899</v>
      </c>
      <c r="E34" s="71">
        <v>-0.5</v>
      </c>
      <c r="F34" s="76">
        <v>-3170</v>
      </c>
      <c r="G34" s="81">
        <v>-0.27</v>
      </c>
      <c r="H34" s="76">
        <v>-2729</v>
      </c>
      <c r="I34" s="81">
        <v>-0.23</v>
      </c>
      <c r="J34" s="37">
        <v>392257</v>
      </c>
      <c r="K34" s="89">
        <v>3067</v>
      </c>
      <c r="L34" s="38">
        <v>3.02</v>
      </c>
    </row>
    <row r="35" spans="1:12" ht="13.5">
      <c r="A35" s="41"/>
      <c r="B35" s="45">
        <v>37530</v>
      </c>
      <c r="C35" s="46">
        <v>1175910</v>
      </c>
      <c r="D35" s="67">
        <v>-7470</v>
      </c>
      <c r="E35" s="72">
        <v>-0.63</v>
      </c>
      <c r="F35" s="77">
        <v>-3512</v>
      </c>
      <c r="G35" s="83">
        <v>-0.3</v>
      </c>
      <c r="H35" s="77">
        <v>-3958</v>
      </c>
      <c r="I35" s="83">
        <v>-0.33</v>
      </c>
      <c r="J35" s="47">
        <v>394749</v>
      </c>
      <c r="K35" s="90">
        <v>2492</v>
      </c>
      <c r="L35" s="48">
        <v>2.98</v>
      </c>
    </row>
    <row r="36" spans="1:12" ht="13.5">
      <c r="A36" s="12"/>
      <c r="B36" s="49">
        <v>37895</v>
      </c>
      <c r="C36" s="44">
        <v>1167365</v>
      </c>
      <c r="D36" s="68">
        <v>-8545</v>
      </c>
      <c r="E36" s="73">
        <v>-0.73</v>
      </c>
      <c r="F36" s="78">
        <v>-4196</v>
      </c>
      <c r="G36" s="84">
        <v>-0.36</v>
      </c>
      <c r="H36" s="78">
        <v>-4349</v>
      </c>
      <c r="I36" s="84">
        <v>-0.37</v>
      </c>
      <c r="J36" s="43">
        <v>396346</v>
      </c>
      <c r="K36" s="91">
        <v>1597</v>
      </c>
      <c r="L36" s="50">
        <v>2.95</v>
      </c>
    </row>
    <row r="37" spans="1:12" ht="13.5">
      <c r="A37" s="34"/>
      <c r="B37" s="35">
        <v>38261</v>
      </c>
      <c r="C37" s="29">
        <v>1159229</v>
      </c>
      <c r="D37" s="66">
        <v>-8136</v>
      </c>
      <c r="E37" s="71">
        <v>-0.7</v>
      </c>
      <c r="F37" s="76">
        <v>-4761</v>
      </c>
      <c r="G37" s="81">
        <v>-0.41</v>
      </c>
      <c r="H37" s="76">
        <v>-3375</v>
      </c>
      <c r="I37" s="81">
        <v>-0.29</v>
      </c>
      <c r="J37" s="37">
        <v>398607</v>
      </c>
      <c r="K37" s="89">
        <v>2261</v>
      </c>
      <c r="L37" s="38">
        <v>2.91</v>
      </c>
    </row>
    <row r="38" spans="1:12" ht="13.5">
      <c r="A38" s="34" t="s">
        <v>10</v>
      </c>
      <c r="B38" s="35">
        <v>38626</v>
      </c>
      <c r="C38" s="29">
        <v>1145501</v>
      </c>
      <c r="D38" s="66">
        <v>-9627</v>
      </c>
      <c r="E38" s="71">
        <v>-0.83</v>
      </c>
      <c r="F38" s="76">
        <v>-5176</v>
      </c>
      <c r="G38" s="81">
        <v>-0.45</v>
      </c>
      <c r="H38" s="76">
        <v>-4451</v>
      </c>
      <c r="I38" s="81">
        <v>-0.38</v>
      </c>
      <c r="J38" s="37">
        <v>393038</v>
      </c>
      <c r="K38" s="89">
        <v>1673</v>
      </c>
      <c r="L38" s="38">
        <v>2.914395263574353</v>
      </c>
    </row>
    <row r="39" spans="1:12" ht="13.5">
      <c r="A39" s="34"/>
      <c r="B39" s="35" t="s">
        <v>238</v>
      </c>
      <c r="C39" s="29">
        <v>1134036</v>
      </c>
      <c r="D39" s="66">
        <v>-11465</v>
      </c>
      <c r="E39" s="71">
        <v>-1</v>
      </c>
      <c r="F39" s="76">
        <v>-5925</v>
      </c>
      <c r="G39" s="81">
        <v>-0.52</v>
      </c>
      <c r="H39" s="76">
        <v>-5540</v>
      </c>
      <c r="I39" s="81">
        <v>-0.48</v>
      </c>
      <c r="J39" s="37">
        <v>394911</v>
      </c>
      <c r="K39" s="89">
        <v>1873</v>
      </c>
      <c r="L39" s="38">
        <v>2.871994603777356</v>
      </c>
    </row>
    <row r="40" spans="1:12" ht="13.5">
      <c r="A40" s="34"/>
      <c r="B40" s="35" t="s">
        <v>299</v>
      </c>
      <c r="C40" s="29">
        <v>1121300</v>
      </c>
      <c r="D40" s="66">
        <v>-12736</v>
      </c>
      <c r="E40" s="71">
        <v>-1.12</v>
      </c>
      <c r="F40" s="76">
        <v>-5915</v>
      </c>
      <c r="G40" s="81">
        <v>-0.52</v>
      </c>
      <c r="H40" s="76">
        <v>-6821</v>
      </c>
      <c r="I40" s="81">
        <v>-0.6</v>
      </c>
      <c r="J40" s="37">
        <v>395822</v>
      </c>
      <c r="K40" s="89">
        <v>911</v>
      </c>
      <c r="L40" s="38">
        <v>2.83</v>
      </c>
    </row>
    <row r="41" spans="1:12" ht="13.5">
      <c r="A41" s="41"/>
      <c r="B41" s="45" t="s">
        <v>316</v>
      </c>
      <c r="C41" s="46">
        <v>1109007</v>
      </c>
      <c r="D41" s="67">
        <v>-12293</v>
      </c>
      <c r="E41" s="72">
        <v>-1.1</v>
      </c>
      <c r="F41" s="77">
        <v>-6076</v>
      </c>
      <c r="G41" s="83">
        <v>-0.54</v>
      </c>
      <c r="H41" s="77">
        <v>-6217</v>
      </c>
      <c r="I41" s="83">
        <v>-0.55</v>
      </c>
      <c r="J41" s="47">
        <v>396828</v>
      </c>
      <c r="K41" s="90">
        <v>1006</v>
      </c>
      <c r="L41" s="48">
        <v>2.79</v>
      </c>
    </row>
    <row r="42" spans="1:12" ht="14.25" thickBot="1">
      <c r="A42" s="323"/>
      <c r="B42" s="324" t="s">
        <v>317</v>
      </c>
      <c r="C42" s="325">
        <v>1097483</v>
      </c>
      <c r="D42" s="326">
        <v>-11524</v>
      </c>
      <c r="E42" s="327">
        <f>D42/C41*100</f>
        <v>-1.0391277963078682</v>
      </c>
      <c r="F42" s="328">
        <v>-6938</v>
      </c>
      <c r="G42" s="329">
        <f>F42/C41*100</f>
        <v>-0.6256047076348481</v>
      </c>
      <c r="H42" s="328">
        <v>-4586</v>
      </c>
      <c r="I42" s="330">
        <f>H42/C41*100</f>
        <v>-0.41352308867302007</v>
      </c>
      <c r="J42" s="331">
        <v>397453</v>
      </c>
      <c r="K42" s="332">
        <f>J42-J41</f>
        <v>625</v>
      </c>
      <c r="L42" s="333">
        <f>C42/J42</f>
        <v>2.761290014165197</v>
      </c>
    </row>
    <row r="43" spans="1:12" ht="13.5" customHeight="1" thickTop="1">
      <c r="A43" s="322"/>
      <c r="B43" s="388" t="s">
        <v>422</v>
      </c>
      <c r="C43" s="64">
        <v>1098864</v>
      </c>
      <c r="D43" s="69">
        <v>-487</v>
      </c>
      <c r="E43" s="318">
        <v>-0.0442988636022526</v>
      </c>
      <c r="F43" s="69">
        <v>-452</v>
      </c>
      <c r="G43" s="318">
        <v>-0.04111516703946237</v>
      </c>
      <c r="H43" s="69">
        <v>-35</v>
      </c>
      <c r="I43" s="318">
        <v>-0.0031836965627902282</v>
      </c>
      <c r="J43" s="319">
        <v>397408</v>
      </c>
      <c r="K43" s="69">
        <v>153</v>
      </c>
      <c r="L43" s="320">
        <v>2.7650777035188017</v>
      </c>
    </row>
    <row r="44" spans="1:12" ht="13.5" customHeight="1">
      <c r="A44" s="55"/>
      <c r="B44" s="317" t="s">
        <v>307</v>
      </c>
      <c r="C44" s="64">
        <v>1098339</v>
      </c>
      <c r="D44" s="69">
        <v>-525</v>
      </c>
      <c r="E44" s="318">
        <v>-0.047776612938452805</v>
      </c>
      <c r="F44" s="69">
        <v>-415</v>
      </c>
      <c r="G44" s="318">
        <v>-0.03776627498944364</v>
      </c>
      <c r="H44" s="69">
        <v>-110</v>
      </c>
      <c r="I44" s="318">
        <v>-0.010010337949009159</v>
      </c>
      <c r="J44" s="319">
        <v>397420</v>
      </c>
      <c r="K44" s="69">
        <v>12</v>
      </c>
      <c r="L44" s="320">
        <v>2.763673192088974</v>
      </c>
    </row>
    <row r="45" spans="1:12" ht="13.5" customHeight="1">
      <c r="A45" s="300"/>
      <c r="B45" s="301" t="s">
        <v>311</v>
      </c>
      <c r="C45" s="302">
        <v>1098088</v>
      </c>
      <c r="D45" s="303">
        <v>-251</v>
      </c>
      <c r="E45" s="306">
        <v>-0.022852689379144326</v>
      </c>
      <c r="F45" s="303">
        <v>-418</v>
      </c>
      <c r="G45" s="306">
        <v>-0.03805746677482999</v>
      </c>
      <c r="H45" s="303">
        <v>167</v>
      </c>
      <c r="I45" s="306">
        <v>0.015204777395685667</v>
      </c>
      <c r="J45" s="304">
        <v>397497</v>
      </c>
      <c r="K45" s="303">
        <v>77</v>
      </c>
      <c r="L45" s="305">
        <v>2.762506383695978</v>
      </c>
    </row>
    <row r="46" spans="1:12" ht="13.5" customHeight="1">
      <c r="A46" s="300"/>
      <c r="B46" s="301" t="s">
        <v>323</v>
      </c>
      <c r="C46" s="302">
        <v>1097483</v>
      </c>
      <c r="D46" s="303">
        <v>-605</v>
      </c>
      <c r="E46" s="306">
        <v>-0.055095766459518726</v>
      </c>
      <c r="F46" s="303">
        <v>-460</v>
      </c>
      <c r="G46" s="306">
        <v>-0.041890995985749774</v>
      </c>
      <c r="H46" s="303">
        <v>-145</v>
      </c>
      <c r="I46" s="306">
        <v>-0.01320477047376895</v>
      </c>
      <c r="J46" s="304">
        <v>397453</v>
      </c>
      <c r="K46" s="303">
        <v>-44</v>
      </c>
      <c r="L46" s="305">
        <v>2.761290014165197</v>
      </c>
    </row>
    <row r="47" spans="1:12" ht="13.5" customHeight="1">
      <c r="A47" s="300"/>
      <c r="B47" s="122" t="s">
        <v>327</v>
      </c>
      <c r="C47" s="64">
        <v>1097021</v>
      </c>
      <c r="D47" s="69">
        <v>-462</v>
      </c>
      <c r="E47" s="74">
        <v>-0.04209632404328814</v>
      </c>
      <c r="F47" s="80">
        <v>-539</v>
      </c>
      <c r="G47" s="85">
        <v>-0.049112378050502836</v>
      </c>
      <c r="H47" s="80">
        <v>77</v>
      </c>
      <c r="I47" s="86">
        <v>0.0070160540072146905</v>
      </c>
      <c r="J47" s="87">
        <v>397650</v>
      </c>
      <c r="K47" s="92">
        <v>197</v>
      </c>
      <c r="L47" s="60">
        <v>2.7587602162705895</v>
      </c>
    </row>
    <row r="48" spans="1:12" ht="13.5" customHeight="1">
      <c r="A48" s="55"/>
      <c r="B48" s="122" t="s">
        <v>330</v>
      </c>
      <c r="C48" s="64">
        <v>1096462</v>
      </c>
      <c r="D48" s="69">
        <v>-559</v>
      </c>
      <c r="E48" s="74">
        <v>-0.050956180419517945</v>
      </c>
      <c r="F48" s="80">
        <v>-609</v>
      </c>
      <c r="G48" s="85">
        <v>-0.055513978310351396</v>
      </c>
      <c r="H48" s="80">
        <v>50</v>
      </c>
      <c r="I48" s="86">
        <v>0.0045577978908334475</v>
      </c>
      <c r="J48" s="87">
        <v>397646</v>
      </c>
      <c r="K48" s="92">
        <v>-4</v>
      </c>
      <c r="L48" s="60">
        <v>2.7573821942129433</v>
      </c>
    </row>
    <row r="49" spans="1:12" ht="13.5" customHeight="1">
      <c r="A49" s="55"/>
      <c r="B49" s="315" t="s">
        <v>333</v>
      </c>
      <c r="C49" s="64">
        <v>1095676</v>
      </c>
      <c r="D49" s="69">
        <v>-786</v>
      </c>
      <c r="E49" s="74">
        <v>-0.0716851108383145</v>
      </c>
      <c r="F49" s="80">
        <v>-664</v>
      </c>
      <c r="G49" s="85">
        <v>-0.06055841424509012</v>
      </c>
      <c r="H49" s="80">
        <v>-122</v>
      </c>
      <c r="I49" s="86">
        <v>-0.011126696593224388</v>
      </c>
      <c r="J49" s="87">
        <v>397581</v>
      </c>
      <c r="K49" s="92">
        <v>-65</v>
      </c>
      <c r="L49" s="60">
        <v>2.755856039398261</v>
      </c>
    </row>
    <row r="50" spans="1:12" ht="13.5" customHeight="1">
      <c r="A50" s="55"/>
      <c r="B50" s="122" t="s">
        <v>335</v>
      </c>
      <c r="C50" s="64">
        <v>1094777</v>
      </c>
      <c r="D50" s="69">
        <v>-899</v>
      </c>
      <c r="E50" s="74">
        <v>-0.08204980304396554</v>
      </c>
      <c r="F50" s="80">
        <v>-815</v>
      </c>
      <c r="G50" s="85">
        <v>-0.0743833030932502</v>
      </c>
      <c r="H50" s="80">
        <v>-84</v>
      </c>
      <c r="I50" s="86">
        <v>-0.007666499950715358</v>
      </c>
      <c r="J50" s="87">
        <v>397520</v>
      </c>
      <c r="K50" s="92">
        <v>-61</v>
      </c>
      <c r="L50" s="60">
        <v>2.754017407929161</v>
      </c>
    </row>
    <row r="51" spans="1:12" ht="13.5" customHeight="1">
      <c r="A51" s="55"/>
      <c r="B51" s="315" t="s">
        <v>341</v>
      </c>
      <c r="C51" s="64">
        <v>1093885</v>
      </c>
      <c r="D51" s="69">
        <v>-892</v>
      </c>
      <c r="E51" s="74">
        <v>-0.08147778040642066</v>
      </c>
      <c r="F51" s="80">
        <v>-632</v>
      </c>
      <c r="G51" s="85">
        <v>-0.05772865158840567</v>
      </c>
      <c r="H51" s="80">
        <v>-260</v>
      </c>
      <c r="I51" s="86">
        <v>-0.023749128818014994</v>
      </c>
      <c r="J51" s="87">
        <v>397417</v>
      </c>
      <c r="K51" s="92">
        <v>-103</v>
      </c>
      <c r="L51" s="60">
        <v>2.7524866827538834</v>
      </c>
    </row>
    <row r="52" spans="1:12" ht="13.5" customHeight="1">
      <c r="A52" s="55"/>
      <c r="B52" s="315" t="s">
        <v>350</v>
      </c>
      <c r="C52" s="64">
        <v>1089715</v>
      </c>
      <c r="D52" s="69">
        <v>-4170</v>
      </c>
      <c r="E52" s="74">
        <v>-0.381210090640241</v>
      </c>
      <c r="F52" s="80">
        <v>-710</v>
      </c>
      <c r="G52" s="85">
        <v>-0.06490627442555662</v>
      </c>
      <c r="H52" s="80">
        <v>-3460</v>
      </c>
      <c r="I52" s="86">
        <v>-0.31630381621468434</v>
      </c>
      <c r="J52" s="87">
        <v>396972</v>
      </c>
      <c r="K52" s="92">
        <v>-445</v>
      </c>
      <c r="L52" s="60">
        <v>2.745067662202876</v>
      </c>
    </row>
    <row r="53" spans="1:12" ht="13.5" customHeight="1">
      <c r="A53" s="55"/>
      <c r="B53" s="315" t="s">
        <v>383</v>
      </c>
      <c r="C53" s="64">
        <v>1089459</v>
      </c>
      <c r="D53" s="69">
        <v>-256</v>
      </c>
      <c r="E53" s="74">
        <v>-0.02349238103540834</v>
      </c>
      <c r="F53" s="80">
        <v>-592</v>
      </c>
      <c r="G53" s="85">
        <v>-0.054326131144381784</v>
      </c>
      <c r="H53" s="80">
        <v>336</v>
      </c>
      <c r="I53" s="86">
        <v>0.03083375010897345</v>
      </c>
      <c r="J53" s="87">
        <v>398319</v>
      </c>
      <c r="K53" s="92">
        <v>1347</v>
      </c>
      <c r="L53" s="60">
        <v>2.7351419339775407</v>
      </c>
    </row>
    <row r="54" spans="1:12" ht="13.5" customHeight="1">
      <c r="A54" s="55"/>
      <c r="B54" s="315" t="s">
        <v>423</v>
      </c>
      <c r="C54" s="64">
        <v>1088796</v>
      </c>
      <c r="D54" s="69">
        <v>-663</v>
      </c>
      <c r="E54" s="74">
        <v>-0.06085589269536532</v>
      </c>
      <c r="F54" s="80">
        <v>-668</v>
      </c>
      <c r="G54" s="85">
        <v>-0.061314836079191595</v>
      </c>
      <c r="H54" s="80">
        <v>5</v>
      </c>
      <c r="I54" s="86">
        <v>0.0004589433838262844</v>
      </c>
      <c r="J54" s="87">
        <v>398410</v>
      </c>
      <c r="K54" s="92">
        <v>91</v>
      </c>
      <c r="L54" s="60">
        <v>2.7328530910368714</v>
      </c>
    </row>
    <row r="55" spans="1:12" ht="13.5" customHeight="1">
      <c r="A55" s="109"/>
      <c r="B55" s="299" t="s">
        <v>424</v>
      </c>
      <c r="C55" s="100">
        <f>'4～5面'!B6</f>
        <v>1088284</v>
      </c>
      <c r="D55" s="110">
        <f>C55-C54</f>
        <v>-512</v>
      </c>
      <c r="E55" s="111">
        <f>D55/C54*100</f>
        <v>-0.04702441963416471</v>
      </c>
      <c r="F55" s="101">
        <f>'4～5面'!N6</f>
        <v>-459</v>
      </c>
      <c r="G55" s="112">
        <f>F55/C54*100</f>
        <v>-0.042156657445471875</v>
      </c>
      <c r="H55" s="101">
        <f>'4～5面'!AA6</f>
        <v>-53</v>
      </c>
      <c r="I55" s="113">
        <f>H55/C54*100</f>
        <v>-0.004867762188692832</v>
      </c>
      <c r="J55" s="114">
        <f>'6面'!B6</f>
        <v>398477</v>
      </c>
      <c r="K55" s="389">
        <f>'6面'!K6</f>
        <v>67</v>
      </c>
      <c r="L55" s="115">
        <f>C55/J55</f>
        <v>2.731108696361396</v>
      </c>
    </row>
    <row r="56" spans="1:12" ht="12.75" customHeight="1">
      <c r="A56" s="56" t="s">
        <v>221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34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412</v>
      </c>
    </row>
    <row r="59" spans="1:6" ht="13.5">
      <c r="A59" s="51"/>
      <c r="B59" s="316"/>
      <c r="C59" s="51"/>
      <c r="D59" s="51"/>
      <c r="E59" s="52"/>
      <c r="F59" s="51"/>
    </row>
  </sheetData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62</v>
      </c>
    </row>
    <row r="2" ht="12.75" customHeight="1">
      <c r="B2" s="119"/>
    </row>
    <row r="3" ht="13.5" customHeight="1">
      <c r="A3" s="51" t="s">
        <v>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35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55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53</v>
      </c>
      <c r="E26" s="2"/>
      <c r="F26" s="4" t="s">
        <v>14</v>
      </c>
      <c r="G26" s="15" t="s">
        <v>15</v>
      </c>
      <c r="H26" s="17" t="s">
        <v>54</v>
      </c>
      <c r="I26" s="17"/>
      <c r="J26" s="17" t="s">
        <v>56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57</v>
      </c>
      <c r="K27" s="24"/>
    </row>
    <row r="28" spans="1:11" ht="13.5" customHeight="1">
      <c r="A28" s="26" t="s">
        <v>16</v>
      </c>
      <c r="B28" s="9">
        <v>9506</v>
      </c>
      <c r="C28" s="16">
        <v>11528</v>
      </c>
      <c r="D28" s="9"/>
      <c r="E28" s="75">
        <v>-2022</v>
      </c>
      <c r="F28" s="13">
        <v>19711</v>
      </c>
      <c r="G28" s="16">
        <v>22270</v>
      </c>
      <c r="H28" s="10"/>
      <c r="I28" s="94">
        <v>-2559</v>
      </c>
      <c r="J28" s="10"/>
      <c r="K28" s="94">
        <v>-4581</v>
      </c>
    </row>
    <row r="29" spans="1:11" ht="13.5" customHeight="1">
      <c r="A29" s="26" t="s">
        <v>17</v>
      </c>
      <c r="B29" s="9">
        <v>9263</v>
      </c>
      <c r="C29" s="16">
        <v>11929</v>
      </c>
      <c r="D29" s="9"/>
      <c r="E29" s="75">
        <v>-2666</v>
      </c>
      <c r="F29" s="13">
        <v>19184</v>
      </c>
      <c r="G29" s="16">
        <v>21642</v>
      </c>
      <c r="H29" s="10"/>
      <c r="I29" s="94">
        <v>-2458</v>
      </c>
      <c r="J29" s="10"/>
      <c r="K29" s="94">
        <v>-5124</v>
      </c>
    </row>
    <row r="30" spans="1:11" ht="13.5" customHeight="1">
      <c r="A30" s="26" t="s">
        <v>18</v>
      </c>
      <c r="B30" s="9">
        <v>9095</v>
      </c>
      <c r="C30" s="16">
        <v>12011</v>
      </c>
      <c r="D30" s="9"/>
      <c r="E30" s="75">
        <v>-2916</v>
      </c>
      <c r="F30" s="13">
        <v>18837</v>
      </c>
      <c r="G30" s="16">
        <v>21379</v>
      </c>
      <c r="H30" s="10"/>
      <c r="I30" s="94">
        <v>-2542</v>
      </c>
      <c r="J30" s="10"/>
      <c r="K30" s="94">
        <v>-5458</v>
      </c>
    </row>
    <row r="31" spans="1:11" ht="13.5" customHeight="1">
      <c r="A31" s="26" t="s">
        <v>19</v>
      </c>
      <c r="B31" s="9">
        <v>8778</v>
      </c>
      <c r="C31" s="16">
        <v>11948</v>
      </c>
      <c r="D31" s="9"/>
      <c r="E31" s="75">
        <v>-3170</v>
      </c>
      <c r="F31" s="13">
        <v>18817</v>
      </c>
      <c r="G31" s="16">
        <v>21546</v>
      </c>
      <c r="H31" s="10"/>
      <c r="I31" s="94">
        <v>-2729</v>
      </c>
      <c r="J31" s="10"/>
      <c r="K31" s="94">
        <v>-5899</v>
      </c>
    </row>
    <row r="32" spans="1:11" ht="13.5" customHeight="1">
      <c r="A32" s="39" t="s">
        <v>36</v>
      </c>
      <c r="B32" s="29">
        <v>8619</v>
      </c>
      <c r="C32" s="29">
        <v>12131</v>
      </c>
      <c r="D32" s="9"/>
      <c r="E32" s="75">
        <v>-3512</v>
      </c>
      <c r="F32" s="37">
        <v>17944</v>
      </c>
      <c r="G32" s="29">
        <v>21902</v>
      </c>
      <c r="H32" s="10"/>
      <c r="I32" s="94">
        <v>-3958</v>
      </c>
      <c r="J32" s="10"/>
      <c r="K32" s="94">
        <v>-7470</v>
      </c>
    </row>
    <row r="33" spans="1:11" ht="13.5" customHeight="1">
      <c r="A33" s="39" t="s">
        <v>37</v>
      </c>
      <c r="B33" s="40">
        <v>8307</v>
      </c>
      <c r="C33" s="29">
        <v>12503</v>
      </c>
      <c r="D33" s="9"/>
      <c r="E33" s="75">
        <v>-4196</v>
      </c>
      <c r="F33" s="37">
        <v>17562</v>
      </c>
      <c r="G33" s="29">
        <v>21911</v>
      </c>
      <c r="H33" s="10"/>
      <c r="I33" s="94">
        <v>-4349</v>
      </c>
      <c r="J33" s="10"/>
      <c r="K33" s="94">
        <v>-8545</v>
      </c>
    </row>
    <row r="34" spans="1:13" ht="13.5" customHeight="1">
      <c r="A34" s="42" t="s">
        <v>216</v>
      </c>
      <c r="B34" s="43">
        <v>7962</v>
      </c>
      <c r="C34" s="44">
        <v>12723</v>
      </c>
      <c r="D34" s="9"/>
      <c r="E34" s="75">
        <v>-4761</v>
      </c>
      <c r="F34" s="43">
        <v>17715</v>
      </c>
      <c r="G34" s="44">
        <v>21090</v>
      </c>
      <c r="H34" s="10"/>
      <c r="I34" s="94">
        <v>-3375</v>
      </c>
      <c r="J34" s="10"/>
      <c r="K34" s="94">
        <v>-8136</v>
      </c>
      <c r="L34" s="41"/>
      <c r="M34" s="32"/>
    </row>
    <row r="35" spans="1:12" ht="13.5" customHeight="1">
      <c r="A35" s="42" t="s">
        <v>237</v>
      </c>
      <c r="B35" s="43">
        <v>7851</v>
      </c>
      <c r="C35" s="44">
        <v>13027</v>
      </c>
      <c r="D35" s="9"/>
      <c r="E35" s="75">
        <v>-5176</v>
      </c>
      <c r="F35" s="43">
        <v>16987</v>
      </c>
      <c r="G35" s="44">
        <v>21438</v>
      </c>
      <c r="H35" s="10"/>
      <c r="I35" s="94">
        <v>-4451</v>
      </c>
      <c r="J35" s="10"/>
      <c r="K35" s="94">
        <v>-9627</v>
      </c>
      <c r="L35" s="7"/>
    </row>
    <row r="36" spans="1:12" ht="13.5" customHeight="1">
      <c r="A36" s="39" t="s">
        <v>239</v>
      </c>
      <c r="B36" s="37">
        <v>7655</v>
      </c>
      <c r="C36" s="29">
        <v>13580</v>
      </c>
      <c r="D36" s="40"/>
      <c r="E36" s="76">
        <v>-5925</v>
      </c>
      <c r="F36" s="37">
        <v>15561</v>
      </c>
      <c r="G36" s="29">
        <v>21101</v>
      </c>
      <c r="H36" s="36"/>
      <c r="I36" s="93">
        <v>-5540</v>
      </c>
      <c r="J36" s="36"/>
      <c r="K36" s="93">
        <v>-11465</v>
      </c>
      <c r="L36" s="7"/>
    </row>
    <row r="37" spans="1:11" ht="13.5" customHeight="1">
      <c r="A37" s="39" t="s">
        <v>300</v>
      </c>
      <c r="B37" s="37">
        <v>7617</v>
      </c>
      <c r="C37" s="29">
        <v>13532</v>
      </c>
      <c r="D37" s="40"/>
      <c r="E37" s="76">
        <v>-5915</v>
      </c>
      <c r="F37" s="37">
        <v>15001</v>
      </c>
      <c r="G37" s="29">
        <v>21822</v>
      </c>
      <c r="H37" s="36"/>
      <c r="I37" s="93">
        <v>-6821</v>
      </c>
      <c r="J37" s="36"/>
      <c r="K37" s="93">
        <v>-12736</v>
      </c>
    </row>
    <row r="38" spans="1:11" ht="13.5" customHeight="1">
      <c r="A38" s="274" t="s">
        <v>318</v>
      </c>
      <c r="B38" s="47">
        <v>7528</v>
      </c>
      <c r="C38" s="46">
        <v>13604</v>
      </c>
      <c r="D38" s="6"/>
      <c r="E38" s="77">
        <v>-6076</v>
      </c>
      <c r="F38" s="47">
        <v>15010</v>
      </c>
      <c r="G38" s="46">
        <v>21227</v>
      </c>
      <c r="H38" s="275"/>
      <c r="I38" s="276">
        <v>-6217</v>
      </c>
      <c r="J38" s="275"/>
      <c r="K38" s="276">
        <v>-12293</v>
      </c>
    </row>
    <row r="39" spans="1:11" ht="13.5" customHeight="1" thickBot="1">
      <c r="A39" s="277" t="s">
        <v>319</v>
      </c>
      <c r="B39" s="278">
        <v>7044</v>
      </c>
      <c r="C39" s="279">
        <v>13982</v>
      </c>
      <c r="D39" s="280"/>
      <c r="E39" s="281">
        <v>-6938</v>
      </c>
      <c r="F39" s="278">
        <v>15469</v>
      </c>
      <c r="G39" s="279">
        <v>20055</v>
      </c>
      <c r="H39" s="282"/>
      <c r="I39" s="283">
        <v>-4586</v>
      </c>
      <c r="J39" s="282"/>
      <c r="K39" s="283">
        <v>-11524</v>
      </c>
    </row>
    <row r="40" spans="1:13" ht="13.5" customHeight="1" thickTop="1">
      <c r="A40" s="123" t="s">
        <v>425</v>
      </c>
      <c r="B40" s="124">
        <v>609</v>
      </c>
      <c r="C40" s="64">
        <v>1024</v>
      </c>
      <c r="D40" s="125"/>
      <c r="E40" s="80">
        <v>-415</v>
      </c>
      <c r="F40" s="126">
        <v>1191</v>
      </c>
      <c r="G40" s="127">
        <v>1301</v>
      </c>
      <c r="H40" s="125"/>
      <c r="I40" s="128">
        <v>-110</v>
      </c>
      <c r="J40" s="129"/>
      <c r="K40" s="128">
        <v>-525</v>
      </c>
      <c r="M40" s="6"/>
    </row>
    <row r="41" spans="1:13" ht="13.5" customHeight="1">
      <c r="A41" s="123" t="s">
        <v>308</v>
      </c>
      <c r="B41" s="124">
        <v>636</v>
      </c>
      <c r="C41" s="64">
        <v>1054</v>
      </c>
      <c r="D41" s="125"/>
      <c r="E41" s="80">
        <v>-418</v>
      </c>
      <c r="F41" s="126">
        <v>1229</v>
      </c>
      <c r="G41" s="127">
        <v>1062</v>
      </c>
      <c r="H41" s="125"/>
      <c r="I41" s="128">
        <v>167</v>
      </c>
      <c r="J41" s="129"/>
      <c r="K41" s="128">
        <v>-251</v>
      </c>
      <c r="M41" s="6"/>
    </row>
    <row r="42" spans="1:13" ht="13.5" customHeight="1">
      <c r="A42" s="123" t="s">
        <v>312</v>
      </c>
      <c r="B42" s="124">
        <v>589</v>
      </c>
      <c r="C42" s="64">
        <v>1049</v>
      </c>
      <c r="D42" s="125"/>
      <c r="E42" s="80">
        <v>-460</v>
      </c>
      <c r="F42" s="126">
        <v>1037</v>
      </c>
      <c r="G42" s="127">
        <v>1182</v>
      </c>
      <c r="H42" s="125"/>
      <c r="I42" s="128">
        <v>-145</v>
      </c>
      <c r="J42" s="129"/>
      <c r="K42" s="128">
        <v>-605</v>
      </c>
      <c r="M42" s="6"/>
    </row>
    <row r="43" spans="1:13" ht="13.5" customHeight="1">
      <c r="A43" s="57" t="s">
        <v>301</v>
      </c>
      <c r="B43" s="124">
        <v>624</v>
      </c>
      <c r="C43" s="64">
        <v>1163</v>
      </c>
      <c r="D43" s="125"/>
      <c r="E43" s="80">
        <v>-539</v>
      </c>
      <c r="F43" s="126">
        <v>1085</v>
      </c>
      <c r="G43" s="127">
        <v>1008</v>
      </c>
      <c r="H43" s="125"/>
      <c r="I43" s="128">
        <v>77</v>
      </c>
      <c r="J43" s="269"/>
      <c r="K43" s="270">
        <v>-462</v>
      </c>
      <c r="M43" s="6"/>
    </row>
    <row r="44" spans="1:13" ht="13.5" customHeight="1">
      <c r="A44" s="57" t="s">
        <v>328</v>
      </c>
      <c r="B44" s="124">
        <v>558</v>
      </c>
      <c r="C44" s="64">
        <v>1167</v>
      </c>
      <c r="D44" s="125"/>
      <c r="E44" s="80">
        <v>-609</v>
      </c>
      <c r="F44" s="126">
        <v>840</v>
      </c>
      <c r="G44" s="127">
        <v>790</v>
      </c>
      <c r="H44" s="125"/>
      <c r="I44" s="128">
        <v>50</v>
      </c>
      <c r="J44" s="269"/>
      <c r="K44" s="270">
        <v>-559</v>
      </c>
      <c r="M44" s="6"/>
    </row>
    <row r="45" spans="1:13" ht="13.5" customHeight="1">
      <c r="A45" s="57" t="s">
        <v>331</v>
      </c>
      <c r="B45" s="124">
        <v>599</v>
      </c>
      <c r="C45" s="64">
        <v>1263</v>
      </c>
      <c r="D45" s="125"/>
      <c r="E45" s="80">
        <v>-664</v>
      </c>
      <c r="F45" s="126">
        <v>656</v>
      </c>
      <c r="G45" s="127">
        <v>778</v>
      </c>
      <c r="H45" s="125"/>
      <c r="I45" s="128">
        <v>-122</v>
      </c>
      <c r="J45" s="269"/>
      <c r="K45" s="270">
        <v>-786</v>
      </c>
      <c r="M45" s="6"/>
    </row>
    <row r="46" spans="1:13" ht="13.5" customHeight="1">
      <c r="A46" s="57" t="s">
        <v>342</v>
      </c>
      <c r="B46" s="124">
        <v>523</v>
      </c>
      <c r="C46" s="64">
        <v>1338</v>
      </c>
      <c r="D46" s="125"/>
      <c r="E46" s="80">
        <v>-815</v>
      </c>
      <c r="F46" s="126">
        <v>789</v>
      </c>
      <c r="G46" s="127">
        <v>873</v>
      </c>
      <c r="H46" s="125"/>
      <c r="I46" s="128">
        <v>-84</v>
      </c>
      <c r="J46" s="269"/>
      <c r="K46" s="270">
        <v>-899</v>
      </c>
      <c r="M46" s="6"/>
    </row>
    <row r="47" spans="1:13" ht="13.5" customHeight="1">
      <c r="A47" s="57" t="s">
        <v>336</v>
      </c>
      <c r="B47" s="124">
        <v>511</v>
      </c>
      <c r="C47" s="64">
        <v>1143</v>
      </c>
      <c r="D47" s="125"/>
      <c r="E47" s="80">
        <v>-632</v>
      </c>
      <c r="F47" s="126">
        <v>673</v>
      </c>
      <c r="G47" s="127">
        <v>933</v>
      </c>
      <c r="H47" s="125"/>
      <c r="I47" s="128">
        <v>-260</v>
      </c>
      <c r="J47" s="269"/>
      <c r="K47" s="270">
        <v>-892</v>
      </c>
      <c r="M47" s="6"/>
    </row>
    <row r="48" spans="1:13" ht="13.5" customHeight="1">
      <c r="A48" s="57" t="s">
        <v>343</v>
      </c>
      <c r="B48" s="124">
        <v>587</v>
      </c>
      <c r="C48" s="64">
        <v>1297</v>
      </c>
      <c r="D48" s="125"/>
      <c r="E48" s="80">
        <v>-710</v>
      </c>
      <c r="F48" s="126">
        <v>2772</v>
      </c>
      <c r="G48" s="127">
        <v>6232</v>
      </c>
      <c r="H48" s="125"/>
      <c r="I48" s="128">
        <v>-3460</v>
      </c>
      <c r="J48" s="269"/>
      <c r="K48" s="270">
        <v>-4170</v>
      </c>
      <c r="M48" s="6"/>
    </row>
    <row r="49" spans="1:13" ht="13.5" customHeight="1">
      <c r="A49" s="57" t="s">
        <v>351</v>
      </c>
      <c r="B49" s="124">
        <v>566</v>
      </c>
      <c r="C49" s="64">
        <v>1158</v>
      </c>
      <c r="D49" s="125"/>
      <c r="E49" s="80">
        <v>-592</v>
      </c>
      <c r="F49" s="126">
        <v>2648</v>
      </c>
      <c r="G49" s="127">
        <v>2312</v>
      </c>
      <c r="H49" s="125"/>
      <c r="I49" s="128">
        <v>336</v>
      </c>
      <c r="J49" s="269"/>
      <c r="K49" s="270">
        <v>-256</v>
      </c>
      <c r="M49" s="6"/>
    </row>
    <row r="50" spans="1:13" ht="13.5" customHeight="1">
      <c r="A50" s="57" t="s">
        <v>384</v>
      </c>
      <c r="B50" s="124">
        <v>529</v>
      </c>
      <c r="C50" s="64">
        <v>1197</v>
      </c>
      <c r="D50" s="125"/>
      <c r="E50" s="80">
        <v>-668</v>
      </c>
      <c r="F50" s="126">
        <v>852</v>
      </c>
      <c r="G50" s="127">
        <v>847</v>
      </c>
      <c r="H50" s="125"/>
      <c r="I50" s="128">
        <v>5</v>
      </c>
      <c r="J50" s="269"/>
      <c r="K50" s="270">
        <v>-663</v>
      </c>
      <c r="M50" s="6"/>
    </row>
    <row r="51" spans="1:13" ht="13.5" customHeight="1">
      <c r="A51" s="57" t="s">
        <v>426</v>
      </c>
      <c r="B51" s="124">
        <f>'4～5面'!H6</f>
        <v>624</v>
      </c>
      <c r="C51" s="64">
        <f>'4～5面'!K6</f>
        <v>1083</v>
      </c>
      <c r="D51" s="125"/>
      <c r="E51" s="80">
        <f>B51-C51</f>
        <v>-459</v>
      </c>
      <c r="F51" s="126">
        <f>'4～5面'!Q6</f>
        <v>846</v>
      </c>
      <c r="G51" s="127">
        <f>'4～5面'!V6</f>
        <v>899</v>
      </c>
      <c r="H51" s="125"/>
      <c r="I51" s="128">
        <f>F51-G51</f>
        <v>-53</v>
      </c>
      <c r="J51" s="269"/>
      <c r="K51" s="270">
        <f>+I51+E51</f>
        <v>-512</v>
      </c>
      <c r="M51" s="6"/>
    </row>
    <row r="52" spans="1:13" ht="13.5" customHeight="1">
      <c r="A52" s="105" t="s">
        <v>20</v>
      </c>
      <c r="B52" s="103">
        <f>SUM(B40:B51)</f>
        <v>6955</v>
      </c>
      <c r="C52" s="103">
        <f>SUM(C40:C51)</f>
        <v>13936</v>
      </c>
      <c r="D52" s="102"/>
      <c r="E52" s="104">
        <f>+B52-C52</f>
        <v>-6981</v>
      </c>
      <c r="F52" s="103">
        <f>SUM(F40:F51)</f>
        <v>14618</v>
      </c>
      <c r="G52" s="103">
        <f>SUM(G40:G51)</f>
        <v>18217</v>
      </c>
      <c r="H52" s="106"/>
      <c r="I52" s="104">
        <f>+F52-G52</f>
        <v>-3599</v>
      </c>
      <c r="J52" s="107"/>
      <c r="K52" s="108">
        <f>+I52+E52</f>
        <v>-10580</v>
      </c>
      <c r="L52" s="459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21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3.5" customHeight="1">
      <c r="A55" s="57" t="s">
        <v>403</v>
      </c>
      <c r="B55" s="58">
        <v>602</v>
      </c>
      <c r="C55" s="59">
        <v>1054</v>
      </c>
      <c r="D55" s="9"/>
      <c r="E55" s="75">
        <v>-452</v>
      </c>
      <c r="F55" s="13">
        <v>1020</v>
      </c>
      <c r="G55" s="16">
        <v>1055</v>
      </c>
      <c r="H55" s="9"/>
      <c r="I55" s="93">
        <v>-35</v>
      </c>
      <c r="J55" s="10"/>
      <c r="K55" s="94">
        <v>-487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A3" sqref="A3"/>
    </sheetView>
  </sheetViews>
  <sheetFormatPr defaultColWidth="9.00390625" defaultRowHeight="13.5"/>
  <cols>
    <col min="1" max="1" width="7.125" style="195" customWidth="1"/>
    <col min="2" max="2" width="8.875" style="195" customWidth="1"/>
    <col min="3" max="4" width="7.625" style="195" customWidth="1"/>
    <col min="5" max="7" width="6.375" style="195" customWidth="1"/>
    <col min="8" max="10" width="4.375" style="195" customWidth="1"/>
    <col min="11" max="11" width="5.875" style="195" bestFit="1" customWidth="1"/>
    <col min="12" max="13" width="4.375" style="195" customWidth="1"/>
    <col min="14" max="16" width="4.625" style="195" customWidth="1"/>
    <col min="17" max="17" width="6.625" style="195" customWidth="1"/>
    <col min="18" max="19" width="6.125" style="195" customWidth="1"/>
    <col min="20" max="20" width="6.25390625" style="195" customWidth="1"/>
    <col min="21" max="21" width="6.125" style="195" customWidth="1"/>
    <col min="22" max="22" width="6.625" style="195" customWidth="1"/>
    <col min="23" max="26" width="6.125" style="195" customWidth="1"/>
    <col min="27" max="27" width="6.50390625" style="195" customWidth="1"/>
    <col min="28" max="28" width="6.75390625" style="195" customWidth="1"/>
    <col min="29" max="29" width="6.875" style="195" customWidth="1"/>
    <col min="30" max="30" width="8.50390625" style="195" customWidth="1"/>
    <col min="31" max="31" width="4.50390625" style="195" customWidth="1"/>
    <col min="32" max="32" width="10.50390625" style="195" bestFit="1" customWidth="1"/>
    <col min="33" max="16384" width="9.00390625" style="195" customWidth="1"/>
  </cols>
  <sheetData>
    <row r="1" spans="1:30" s="515" customFormat="1" ht="24" customHeight="1">
      <c r="A1" s="193" t="s">
        <v>111</v>
      </c>
      <c r="B1" s="396"/>
      <c r="C1" s="396"/>
      <c r="D1" s="396"/>
      <c r="E1" s="397"/>
      <c r="F1" s="397"/>
      <c r="G1" s="397"/>
      <c r="H1" s="396"/>
      <c r="I1" s="396"/>
      <c r="J1" s="396"/>
      <c r="K1" s="396"/>
      <c r="L1" s="396"/>
      <c r="M1" s="396"/>
      <c r="N1" s="396"/>
      <c r="O1" s="396"/>
      <c r="P1" s="396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193"/>
    </row>
    <row r="2" spans="2:28" ht="15" customHeight="1">
      <c r="B2" s="398"/>
      <c r="P2" s="414"/>
      <c r="Q2" s="403"/>
      <c r="AB2" s="195" t="s">
        <v>113</v>
      </c>
    </row>
    <row r="3" spans="1:30" ht="13.5" customHeight="1">
      <c r="A3" s="196"/>
      <c r="B3" s="399" t="s">
        <v>115</v>
      </c>
      <c r="C3" s="400"/>
      <c r="D3" s="399" t="s">
        <v>116</v>
      </c>
      <c r="E3" s="401" t="s">
        <v>117</v>
      </c>
      <c r="F3" s="399"/>
      <c r="G3" s="402"/>
      <c r="H3" s="401" t="s">
        <v>118</v>
      </c>
      <c r="I3" s="400"/>
      <c r="J3" s="402" t="s">
        <v>119</v>
      </c>
      <c r="K3" s="399" t="s">
        <v>120</v>
      </c>
      <c r="L3" s="400"/>
      <c r="M3" s="402" t="s">
        <v>121</v>
      </c>
      <c r="N3" s="399" t="s">
        <v>122</v>
      </c>
      <c r="O3" s="399"/>
      <c r="P3" s="402"/>
      <c r="Q3" s="415" t="s">
        <v>123</v>
      </c>
      <c r="R3" s="416"/>
      <c r="S3" s="416"/>
      <c r="T3" s="416"/>
      <c r="U3" s="417"/>
      <c r="V3" s="416" t="s">
        <v>124</v>
      </c>
      <c r="W3" s="416"/>
      <c r="X3" s="416"/>
      <c r="Y3" s="416"/>
      <c r="Z3" s="417"/>
      <c r="AA3" s="399" t="s">
        <v>125</v>
      </c>
      <c r="AB3" s="399"/>
      <c r="AC3" s="402"/>
      <c r="AD3" s="196"/>
    </row>
    <row r="4" spans="1:30" ht="13.5" customHeight="1">
      <c r="A4" s="197" t="s">
        <v>126</v>
      </c>
      <c r="B4" s="403"/>
      <c r="C4" s="403"/>
      <c r="D4" s="404"/>
      <c r="E4" s="205"/>
      <c r="F4" s="403"/>
      <c r="G4" s="405"/>
      <c r="H4" s="406"/>
      <c r="I4" s="403"/>
      <c r="J4" s="405"/>
      <c r="K4" s="403"/>
      <c r="L4" s="403"/>
      <c r="M4" s="405"/>
      <c r="N4" s="403"/>
      <c r="O4" s="403"/>
      <c r="P4" s="418"/>
      <c r="Q4" s="205"/>
      <c r="R4" s="419" t="s">
        <v>77</v>
      </c>
      <c r="S4" s="418"/>
      <c r="T4" s="404" t="s">
        <v>127</v>
      </c>
      <c r="U4" s="420" t="s">
        <v>128</v>
      </c>
      <c r="V4" s="414"/>
      <c r="W4" s="419" t="s">
        <v>77</v>
      </c>
      <c r="X4" s="414"/>
      <c r="Y4" s="421" t="s">
        <v>127</v>
      </c>
      <c r="Z4" s="420" t="s">
        <v>128</v>
      </c>
      <c r="AA4" s="403"/>
      <c r="AB4" s="403"/>
      <c r="AC4" s="405"/>
      <c r="AD4" s="197" t="s">
        <v>126</v>
      </c>
    </row>
    <row r="5" spans="1:30" ht="13.5" customHeight="1">
      <c r="A5" s="198"/>
      <c r="B5" s="407" t="s">
        <v>130</v>
      </c>
      <c r="C5" s="408" t="s">
        <v>70</v>
      </c>
      <c r="D5" s="407" t="s">
        <v>71</v>
      </c>
      <c r="E5" s="409" t="s">
        <v>77</v>
      </c>
      <c r="F5" s="409" t="s">
        <v>70</v>
      </c>
      <c r="G5" s="410" t="s">
        <v>71</v>
      </c>
      <c r="H5" s="411" t="s">
        <v>77</v>
      </c>
      <c r="I5" s="516" t="s">
        <v>70</v>
      </c>
      <c r="J5" s="517" t="s">
        <v>71</v>
      </c>
      <c r="K5" s="413" t="s">
        <v>77</v>
      </c>
      <c r="L5" s="516" t="s">
        <v>70</v>
      </c>
      <c r="M5" s="517" t="s">
        <v>71</v>
      </c>
      <c r="N5" s="413" t="s">
        <v>77</v>
      </c>
      <c r="O5" s="409" t="s">
        <v>70</v>
      </c>
      <c r="P5" s="410" t="s">
        <v>71</v>
      </c>
      <c r="Q5" s="409" t="s">
        <v>77</v>
      </c>
      <c r="R5" s="422" t="s">
        <v>70</v>
      </c>
      <c r="S5" s="423" t="s">
        <v>71</v>
      </c>
      <c r="T5" s="414"/>
      <c r="U5" s="424"/>
      <c r="V5" s="419" t="s">
        <v>77</v>
      </c>
      <c r="W5" s="422" t="s">
        <v>70</v>
      </c>
      <c r="X5" s="423" t="s">
        <v>71</v>
      </c>
      <c r="Y5" s="414"/>
      <c r="Z5" s="424"/>
      <c r="AA5" s="413" t="s">
        <v>77</v>
      </c>
      <c r="AB5" s="409" t="s">
        <v>70</v>
      </c>
      <c r="AC5" s="409" t="s">
        <v>71</v>
      </c>
      <c r="AD5" s="198"/>
    </row>
    <row r="6" spans="1:30" ht="19.5" customHeight="1">
      <c r="A6" s="199" t="s">
        <v>131</v>
      </c>
      <c r="B6" s="200">
        <v>1088284</v>
      </c>
      <c r="C6" s="200">
        <v>510945</v>
      </c>
      <c r="D6" s="200">
        <v>577339</v>
      </c>
      <c r="E6" s="200">
        <v>-512</v>
      </c>
      <c r="F6" s="200">
        <v>-202</v>
      </c>
      <c r="G6" s="200">
        <v>-310</v>
      </c>
      <c r="H6" s="200">
        <v>624</v>
      </c>
      <c r="I6" s="200">
        <v>327</v>
      </c>
      <c r="J6" s="200">
        <v>297</v>
      </c>
      <c r="K6" s="200">
        <v>1083</v>
      </c>
      <c r="L6" s="200">
        <v>559</v>
      </c>
      <c r="M6" s="200">
        <v>524</v>
      </c>
      <c r="N6" s="200">
        <v>-459</v>
      </c>
      <c r="O6" s="200">
        <v>-232</v>
      </c>
      <c r="P6" s="200">
        <v>-227</v>
      </c>
      <c r="Q6" s="200">
        <v>846</v>
      </c>
      <c r="R6" s="200">
        <v>485</v>
      </c>
      <c r="S6" s="200">
        <v>361</v>
      </c>
      <c r="T6" s="201" t="s">
        <v>132</v>
      </c>
      <c r="U6" s="200">
        <v>846</v>
      </c>
      <c r="V6" s="200">
        <v>899</v>
      </c>
      <c r="W6" s="200">
        <v>455</v>
      </c>
      <c r="X6" s="200">
        <v>444</v>
      </c>
      <c r="Y6" s="201" t="s">
        <v>132</v>
      </c>
      <c r="Z6" s="200">
        <v>899</v>
      </c>
      <c r="AA6" s="200">
        <v>-53</v>
      </c>
      <c r="AB6" s="200">
        <v>30</v>
      </c>
      <c r="AC6" s="200">
        <v>-83</v>
      </c>
      <c r="AD6" s="199" t="s">
        <v>131</v>
      </c>
    </row>
    <row r="7" spans="1:30" ht="14.25" customHeight="1">
      <c r="A7" s="202" t="s">
        <v>133</v>
      </c>
      <c r="B7" s="203">
        <v>1088501</v>
      </c>
      <c r="C7" s="204">
        <v>511047</v>
      </c>
      <c r="D7" s="204">
        <v>577454</v>
      </c>
      <c r="E7" s="204">
        <v>-497</v>
      </c>
      <c r="F7" s="204">
        <v>-198</v>
      </c>
      <c r="G7" s="204">
        <v>-299</v>
      </c>
      <c r="H7" s="204">
        <v>624</v>
      </c>
      <c r="I7" s="204">
        <v>327</v>
      </c>
      <c r="J7" s="204">
        <v>297</v>
      </c>
      <c r="K7" s="204">
        <v>1083</v>
      </c>
      <c r="L7" s="204">
        <v>559</v>
      </c>
      <c r="M7" s="204">
        <v>524</v>
      </c>
      <c r="N7" s="204">
        <v>-459</v>
      </c>
      <c r="O7" s="204">
        <v>-232</v>
      </c>
      <c r="P7" s="204">
        <v>-227</v>
      </c>
      <c r="Q7" s="204">
        <v>1512</v>
      </c>
      <c r="R7" s="204">
        <v>767</v>
      </c>
      <c r="S7" s="204">
        <v>745</v>
      </c>
      <c r="T7" s="204">
        <v>666</v>
      </c>
      <c r="U7" s="204">
        <v>846</v>
      </c>
      <c r="V7" s="204">
        <v>1550</v>
      </c>
      <c r="W7" s="204">
        <v>733</v>
      </c>
      <c r="X7" s="204">
        <v>817</v>
      </c>
      <c r="Y7" s="204">
        <v>651</v>
      </c>
      <c r="Z7" s="204">
        <v>899</v>
      </c>
      <c r="AA7" s="204">
        <v>-38</v>
      </c>
      <c r="AB7" s="204">
        <v>34</v>
      </c>
      <c r="AC7" s="204">
        <v>-72</v>
      </c>
      <c r="AD7" s="202" t="s">
        <v>133</v>
      </c>
    </row>
    <row r="8" spans="1:30" ht="14.25" customHeight="1">
      <c r="A8" s="206" t="s">
        <v>134</v>
      </c>
      <c r="B8" s="204">
        <v>981445</v>
      </c>
      <c r="C8" s="204">
        <v>460972</v>
      </c>
      <c r="D8" s="204">
        <v>520473</v>
      </c>
      <c r="E8" s="204">
        <v>-408</v>
      </c>
      <c r="F8" s="204">
        <v>-157</v>
      </c>
      <c r="G8" s="204">
        <v>-251</v>
      </c>
      <c r="H8" s="204">
        <v>568</v>
      </c>
      <c r="I8" s="204">
        <v>295</v>
      </c>
      <c r="J8" s="204">
        <v>273</v>
      </c>
      <c r="K8" s="204">
        <v>943</v>
      </c>
      <c r="L8" s="204">
        <v>492</v>
      </c>
      <c r="M8" s="204">
        <v>451</v>
      </c>
      <c r="N8" s="204">
        <v>-375</v>
      </c>
      <c r="O8" s="204">
        <v>-197</v>
      </c>
      <c r="P8" s="204">
        <v>-178</v>
      </c>
      <c r="Q8" s="204">
        <v>1355</v>
      </c>
      <c r="R8" s="204">
        <v>700</v>
      </c>
      <c r="S8" s="204">
        <v>655</v>
      </c>
      <c r="T8" s="204">
        <v>567</v>
      </c>
      <c r="U8" s="204">
        <v>788</v>
      </c>
      <c r="V8" s="204">
        <v>1388</v>
      </c>
      <c r="W8" s="204">
        <v>660</v>
      </c>
      <c r="X8" s="204">
        <v>728</v>
      </c>
      <c r="Y8" s="204">
        <v>547</v>
      </c>
      <c r="Z8" s="204">
        <v>841</v>
      </c>
      <c r="AA8" s="204">
        <v>-33</v>
      </c>
      <c r="AB8" s="204">
        <v>40</v>
      </c>
      <c r="AC8" s="204">
        <v>-73</v>
      </c>
      <c r="AD8" s="206" t="s">
        <v>134</v>
      </c>
    </row>
    <row r="9" spans="1:30" ht="14.25" customHeight="1">
      <c r="A9" s="207" t="s">
        <v>136</v>
      </c>
      <c r="B9" s="208">
        <v>107056</v>
      </c>
      <c r="C9" s="208">
        <v>50075</v>
      </c>
      <c r="D9" s="208">
        <v>56981</v>
      </c>
      <c r="E9" s="208">
        <v>-89</v>
      </c>
      <c r="F9" s="208">
        <v>-41</v>
      </c>
      <c r="G9" s="208">
        <v>-48</v>
      </c>
      <c r="H9" s="208">
        <v>56</v>
      </c>
      <c r="I9" s="208">
        <v>32</v>
      </c>
      <c r="J9" s="208">
        <v>24</v>
      </c>
      <c r="K9" s="208">
        <v>140</v>
      </c>
      <c r="L9" s="208">
        <v>67</v>
      </c>
      <c r="M9" s="208">
        <v>73</v>
      </c>
      <c r="N9" s="208">
        <v>-84</v>
      </c>
      <c r="O9" s="208">
        <v>-35</v>
      </c>
      <c r="P9" s="208">
        <v>-49</v>
      </c>
      <c r="Q9" s="208">
        <v>157</v>
      </c>
      <c r="R9" s="208">
        <v>67</v>
      </c>
      <c r="S9" s="208">
        <v>90</v>
      </c>
      <c r="T9" s="208">
        <v>99</v>
      </c>
      <c r="U9" s="208">
        <v>58</v>
      </c>
      <c r="V9" s="208">
        <v>162</v>
      </c>
      <c r="W9" s="208">
        <v>73</v>
      </c>
      <c r="X9" s="208">
        <v>89</v>
      </c>
      <c r="Y9" s="208">
        <v>104</v>
      </c>
      <c r="Z9" s="208">
        <v>58</v>
      </c>
      <c r="AA9" s="208">
        <v>-5</v>
      </c>
      <c r="AB9" s="208">
        <v>-6</v>
      </c>
      <c r="AC9" s="208">
        <v>1</v>
      </c>
      <c r="AD9" s="207" t="s">
        <v>136</v>
      </c>
    </row>
    <row r="10" spans="1:30" ht="14.25" customHeight="1">
      <c r="A10" s="206" t="s">
        <v>206</v>
      </c>
      <c r="B10" s="204">
        <v>324658</v>
      </c>
      <c r="C10" s="204">
        <v>152913</v>
      </c>
      <c r="D10" s="204">
        <v>171745</v>
      </c>
      <c r="E10" s="204">
        <v>-99</v>
      </c>
      <c r="F10" s="204">
        <v>-41</v>
      </c>
      <c r="G10" s="204">
        <v>-58</v>
      </c>
      <c r="H10" s="204">
        <v>201</v>
      </c>
      <c r="I10" s="518">
        <v>100</v>
      </c>
      <c r="J10" s="518">
        <v>101</v>
      </c>
      <c r="K10" s="204">
        <v>239</v>
      </c>
      <c r="L10" s="209">
        <v>130</v>
      </c>
      <c r="M10" s="209">
        <v>109</v>
      </c>
      <c r="N10" s="204">
        <v>-38</v>
      </c>
      <c r="O10" s="204">
        <v>-30</v>
      </c>
      <c r="P10" s="204">
        <v>-8</v>
      </c>
      <c r="Q10" s="204">
        <v>519</v>
      </c>
      <c r="R10" s="204">
        <v>287</v>
      </c>
      <c r="S10" s="204">
        <v>232</v>
      </c>
      <c r="T10" s="204">
        <v>188</v>
      </c>
      <c r="U10" s="204">
        <v>331</v>
      </c>
      <c r="V10" s="204">
        <v>580</v>
      </c>
      <c r="W10" s="204">
        <v>298</v>
      </c>
      <c r="X10" s="204">
        <v>282</v>
      </c>
      <c r="Y10" s="204">
        <v>160</v>
      </c>
      <c r="Z10" s="204">
        <v>420</v>
      </c>
      <c r="AA10" s="204">
        <v>-61</v>
      </c>
      <c r="AB10" s="204">
        <v>-11</v>
      </c>
      <c r="AC10" s="204">
        <v>-50</v>
      </c>
      <c r="AD10" s="206" t="s">
        <v>137</v>
      </c>
    </row>
    <row r="11" spans="1:34" ht="14.25" customHeight="1">
      <c r="A11" s="206" t="s">
        <v>139</v>
      </c>
      <c r="B11" s="204">
        <v>58810</v>
      </c>
      <c r="C11" s="204">
        <v>27096</v>
      </c>
      <c r="D11" s="204">
        <v>31714</v>
      </c>
      <c r="E11" s="204">
        <v>-9</v>
      </c>
      <c r="F11" s="204">
        <v>-6</v>
      </c>
      <c r="G11" s="204">
        <v>-3</v>
      </c>
      <c r="H11" s="204">
        <v>34</v>
      </c>
      <c r="I11" s="209">
        <v>19</v>
      </c>
      <c r="J11" s="209">
        <v>15</v>
      </c>
      <c r="K11" s="204">
        <v>58</v>
      </c>
      <c r="L11" s="209">
        <v>32</v>
      </c>
      <c r="M11" s="209">
        <v>26</v>
      </c>
      <c r="N11" s="204">
        <v>-24</v>
      </c>
      <c r="O11" s="204">
        <v>-13</v>
      </c>
      <c r="P11" s="204">
        <v>-11</v>
      </c>
      <c r="Q11" s="204">
        <v>81</v>
      </c>
      <c r="R11" s="204">
        <v>39</v>
      </c>
      <c r="S11" s="204">
        <v>42</v>
      </c>
      <c r="T11" s="204">
        <v>33</v>
      </c>
      <c r="U11" s="204">
        <v>48</v>
      </c>
      <c r="V11" s="204">
        <v>66</v>
      </c>
      <c r="W11" s="204">
        <v>32</v>
      </c>
      <c r="X11" s="204">
        <v>34</v>
      </c>
      <c r="Y11" s="204">
        <v>35</v>
      </c>
      <c r="Z11" s="204">
        <v>31</v>
      </c>
      <c r="AA11" s="204">
        <v>15</v>
      </c>
      <c r="AB11" s="204">
        <v>7</v>
      </c>
      <c r="AC11" s="204">
        <v>8</v>
      </c>
      <c r="AD11" s="206" t="s">
        <v>139</v>
      </c>
      <c r="AH11" s="519"/>
    </row>
    <row r="12" spans="1:30" ht="14.25" customHeight="1">
      <c r="A12" s="206" t="s">
        <v>213</v>
      </c>
      <c r="B12" s="204">
        <v>98311</v>
      </c>
      <c r="C12" s="204">
        <v>46145</v>
      </c>
      <c r="D12" s="204">
        <v>52166</v>
      </c>
      <c r="E12" s="204">
        <v>-49</v>
      </c>
      <c r="F12" s="204">
        <v>-32</v>
      </c>
      <c r="G12" s="204">
        <v>-17</v>
      </c>
      <c r="H12" s="204">
        <v>62</v>
      </c>
      <c r="I12" s="209">
        <v>34</v>
      </c>
      <c r="J12" s="209">
        <v>28</v>
      </c>
      <c r="K12" s="204">
        <v>98</v>
      </c>
      <c r="L12" s="209">
        <v>58</v>
      </c>
      <c r="M12" s="209">
        <v>40</v>
      </c>
      <c r="N12" s="204">
        <v>-36</v>
      </c>
      <c r="O12" s="204">
        <v>-24</v>
      </c>
      <c r="P12" s="204">
        <v>-12</v>
      </c>
      <c r="Q12" s="204">
        <v>130</v>
      </c>
      <c r="R12" s="204">
        <v>53</v>
      </c>
      <c r="S12" s="204">
        <v>77</v>
      </c>
      <c r="T12" s="204">
        <v>59</v>
      </c>
      <c r="U12" s="204">
        <v>71</v>
      </c>
      <c r="V12" s="204">
        <v>143</v>
      </c>
      <c r="W12" s="204">
        <v>61</v>
      </c>
      <c r="X12" s="204">
        <v>82</v>
      </c>
      <c r="Y12" s="204">
        <v>52</v>
      </c>
      <c r="Z12" s="204">
        <v>91</v>
      </c>
      <c r="AA12" s="204">
        <v>-13</v>
      </c>
      <c r="AB12" s="204">
        <v>-8</v>
      </c>
      <c r="AC12" s="204">
        <v>-5</v>
      </c>
      <c r="AD12" s="206" t="s">
        <v>213</v>
      </c>
    </row>
    <row r="13" spans="1:30" ht="14.25" customHeight="1">
      <c r="A13" s="206" t="s">
        <v>140</v>
      </c>
      <c r="B13" s="204">
        <v>78534</v>
      </c>
      <c r="C13" s="204">
        <v>36541</v>
      </c>
      <c r="D13" s="204">
        <v>41993</v>
      </c>
      <c r="E13" s="204">
        <v>2</v>
      </c>
      <c r="F13" s="204">
        <v>14</v>
      </c>
      <c r="G13" s="204">
        <v>-12</v>
      </c>
      <c r="H13" s="204">
        <v>56</v>
      </c>
      <c r="I13" s="209">
        <v>28</v>
      </c>
      <c r="J13" s="209">
        <v>28</v>
      </c>
      <c r="K13" s="204">
        <v>76</v>
      </c>
      <c r="L13" s="209">
        <v>38</v>
      </c>
      <c r="M13" s="209">
        <v>38</v>
      </c>
      <c r="N13" s="204">
        <v>-20</v>
      </c>
      <c r="O13" s="204">
        <v>-10</v>
      </c>
      <c r="P13" s="204">
        <v>-10</v>
      </c>
      <c r="Q13" s="204">
        <v>112</v>
      </c>
      <c r="R13" s="204">
        <v>66</v>
      </c>
      <c r="S13" s="204">
        <v>46</v>
      </c>
      <c r="T13" s="204">
        <v>35</v>
      </c>
      <c r="U13" s="204">
        <v>77</v>
      </c>
      <c r="V13" s="204">
        <v>90</v>
      </c>
      <c r="W13" s="204">
        <v>42</v>
      </c>
      <c r="X13" s="204">
        <v>48</v>
      </c>
      <c r="Y13" s="204">
        <v>29</v>
      </c>
      <c r="Z13" s="204">
        <v>61</v>
      </c>
      <c r="AA13" s="204">
        <v>22</v>
      </c>
      <c r="AB13" s="204">
        <v>24</v>
      </c>
      <c r="AC13" s="204">
        <v>-2</v>
      </c>
      <c r="AD13" s="206" t="s">
        <v>140</v>
      </c>
    </row>
    <row r="14" spans="1:30" ht="14.25" customHeight="1">
      <c r="A14" s="206" t="s">
        <v>141</v>
      </c>
      <c r="B14" s="204">
        <v>32505</v>
      </c>
      <c r="C14" s="204">
        <v>15204</v>
      </c>
      <c r="D14" s="204">
        <v>17301</v>
      </c>
      <c r="E14" s="204">
        <v>-29</v>
      </c>
      <c r="F14" s="204">
        <v>-10</v>
      </c>
      <c r="G14" s="204">
        <v>-19</v>
      </c>
      <c r="H14" s="204">
        <v>7</v>
      </c>
      <c r="I14" s="209">
        <v>3</v>
      </c>
      <c r="J14" s="209">
        <v>4</v>
      </c>
      <c r="K14" s="204">
        <v>35</v>
      </c>
      <c r="L14" s="209">
        <v>18</v>
      </c>
      <c r="M14" s="209">
        <v>17</v>
      </c>
      <c r="N14" s="204">
        <v>-28</v>
      </c>
      <c r="O14" s="204">
        <v>-15</v>
      </c>
      <c r="P14" s="204">
        <v>-13</v>
      </c>
      <c r="Q14" s="204">
        <v>51</v>
      </c>
      <c r="R14" s="204">
        <v>27</v>
      </c>
      <c r="S14" s="204">
        <v>24</v>
      </c>
      <c r="T14" s="204">
        <v>24</v>
      </c>
      <c r="U14" s="204">
        <v>27</v>
      </c>
      <c r="V14" s="204">
        <v>52</v>
      </c>
      <c r="W14" s="204">
        <v>22</v>
      </c>
      <c r="X14" s="204">
        <v>30</v>
      </c>
      <c r="Y14" s="204">
        <v>28</v>
      </c>
      <c r="Z14" s="204">
        <v>24</v>
      </c>
      <c r="AA14" s="204">
        <v>-1</v>
      </c>
      <c r="AB14" s="204">
        <v>5</v>
      </c>
      <c r="AC14" s="204">
        <v>-6</v>
      </c>
      <c r="AD14" s="206" t="s">
        <v>141</v>
      </c>
    </row>
    <row r="15" spans="1:30" ht="14.25" customHeight="1">
      <c r="A15" s="206" t="s">
        <v>142</v>
      </c>
      <c r="B15" s="204">
        <v>51831</v>
      </c>
      <c r="C15" s="204">
        <v>24522</v>
      </c>
      <c r="D15" s="204">
        <v>27309</v>
      </c>
      <c r="E15" s="204">
        <v>-18</v>
      </c>
      <c r="F15" s="204">
        <v>-5</v>
      </c>
      <c r="G15" s="204">
        <v>-13</v>
      </c>
      <c r="H15" s="204">
        <v>33</v>
      </c>
      <c r="I15" s="209">
        <v>13</v>
      </c>
      <c r="J15" s="209">
        <v>20</v>
      </c>
      <c r="K15" s="204">
        <v>54</v>
      </c>
      <c r="L15" s="209">
        <v>25</v>
      </c>
      <c r="M15" s="209">
        <v>29</v>
      </c>
      <c r="N15" s="204">
        <v>-21</v>
      </c>
      <c r="O15" s="204">
        <v>-12</v>
      </c>
      <c r="P15" s="204">
        <v>-9</v>
      </c>
      <c r="Q15" s="204">
        <v>54</v>
      </c>
      <c r="R15" s="204">
        <v>27</v>
      </c>
      <c r="S15" s="204">
        <v>27</v>
      </c>
      <c r="T15" s="204">
        <v>25</v>
      </c>
      <c r="U15" s="204">
        <v>29</v>
      </c>
      <c r="V15" s="204">
        <v>51</v>
      </c>
      <c r="W15" s="204">
        <v>20</v>
      </c>
      <c r="X15" s="204">
        <v>31</v>
      </c>
      <c r="Y15" s="204">
        <v>29</v>
      </c>
      <c r="Z15" s="204">
        <v>22</v>
      </c>
      <c r="AA15" s="204">
        <v>3</v>
      </c>
      <c r="AB15" s="204">
        <v>7</v>
      </c>
      <c r="AC15" s="204">
        <v>-4</v>
      </c>
      <c r="AD15" s="206" t="s">
        <v>142</v>
      </c>
    </row>
    <row r="16" spans="1:30" ht="14.25" customHeight="1">
      <c r="A16" s="206" t="s">
        <v>143</v>
      </c>
      <c r="B16" s="204">
        <v>34217</v>
      </c>
      <c r="C16" s="204">
        <v>15838</v>
      </c>
      <c r="D16" s="204">
        <v>18379</v>
      </c>
      <c r="E16" s="204">
        <v>-46</v>
      </c>
      <c r="F16" s="204">
        <v>-15</v>
      </c>
      <c r="G16" s="204">
        <v>-31</v>
      </c>
      <c r="H16" s="204">
        <v>17</v>
      </c>
      <c r="I16" s="209">
        <v>10</v>
      </c>
      <c r="J16" s="209">
        <v>7</v>
      </c>
      <c r="K16" s="204">
        <v>55</v>
      </c>
      <c r="L16" s="209">
        <v>24</v>
      </c>
      <c r="M16" s="209">
        <v>31</v>
      </c>
      <c r="N16" s="204">
        <v>-38</v>
      </c>
      <c r="O16" s="204">
        <v>-14</v>
      </c>
      <c r="P16" s="204">
        <v>-24</v>
      </c>
      <c r="Q16" s="204">
        <v>36</v>
      </c>
      <c r="R16" s="204">
        <v>19</v>
      </c>
      <c r="S16" s="204">
        <v>17</v>
      </c>
      <c r="T16" s="204">
        <v>10</v>
      </c>
      <c r="U16" s="204">
        <v>26</v>
      </c>
      <c r="V16" s="204">
        <v>44</v>
      </c>
      <c r="W16" s="204">
        <v>20</v>
      </c>
      <c r="X16" s="204">
        <v>24</v>
      </c>
      <c r="Y16" s="204">
        <v>19</v>
      </c>
      <c r="Z16" s="204">
        <v>25</v>
      </c>
      <c r="AA16" s="204">
        <v>-8</v>
      </c>
      <c r="AB16" s="204">
        <v>-1</v>
      </c>
      <c r="AC16" s="204">
        <v>-7</v>
      </c>
      <c r="AD16" s="206" t="s">
        <v>143</v>
      </c>
    </row>
    <row r="17" spans="1:30" ht="14.25" customHeight="1">
      <c r="A17" s="522" t="s">
        <v>207</v>
      </c>
      <c r="B17" s="204">
        <v>85181</v>
      </c>
      <c r="C17" s="204">
        <v>40661</v>
      </c>
      <c r="D17" s="204">
        <v>44520</v>
      </c>
      <c r="E17" s="204">
        <v>-78</v>
      </c>
      <c r="F17" s="204">
        <v>-42</v>
      </c>
      <c r="G17" s="204">
        <v>-36</v>
      </c>
      <c r="H17" s="204">
        <v>39</v>
      </c>
      <c r="I17" s="209">
        <v>25</v>
      </c>
      <c r="J17" s="209">
        <v>14</v>
      </c>
      <c r="K17" s="204">
        <v>104</v>
      </c>
      <c r="L17" s="209">
        <v>62</v>
      </c>
      <c r="M17" s="209">
        <v>42</v>
      </c>
      <c r="N17" s="204">
        <v>-65</v>
      </c>
      <c r="O17" s="204">
        <v>-37</v>
      </c>
      <c r="P17" s="204">
        <v>-28</v>
      </c>
      <c r="Q17" s="204">
        <v>82</v>
      </c>
      <c r="R17" s="204">
        <v>42</v>
      </c>
      <c r="S17" s="204">
        <v>40</v>
      </c>
      <c r="T17" s="204">
        <v>40</v>
      </c>
      <c r="U17" s="204">
        <v>42</v>
      </c>
      <c r="V17" s="204">
        <v>95</v>
      </c>
      <c r="W17" s="204">
        <v>47</v>
      </c>
      <c r="X17" s="204">
        <v>48</v>
      </c>
      <c r="Y17" s="204">
        <v>53</v>
      </c>
      <c r="Z17" s="204">
        <v>42</v>
      </c>
      <c r="AA17" s="204">
        <v>-13</v>
      </c>
      <c r="AB17" s="204">
        <v>-5</v>
      </c>
      <c r="AC17" s="204">
        <v>-8</v>
      </c>
      <c r="AD17" s="206" t="s">
        <v>201</v>
      </c>
    </row>
    <row r="18" spans="1:30" ht="14.25" customHeight="1">
      <c r="A18" s="206" t="s">
        <v>208</v>
      </c>
      <c r="B18" s="204">
        <v>34672</v>
      </c>
      <c r="C18" s="204">
        <v>16351</v>
      </c>
      <c r="D18" s="204">
        <v>18321</v>
      </c>
      <c r="E18" s="204">
        <v>-4</v>
      </c>
      <c r="F18" s="204">
        <v>0</v>
      </c>
      <c r="G18" s="204">
        <v>-4</v>
      </c>
      <c r="H18" s="204">
        <v>22</v>
      </c>
      <c r="I18" s="209">
        <v>11</v>
      </c>
      <c r="J18" s="209">
        <v>11</v>
      </c>
      <c r="K18" s="204">
        <v>28</v>
      </c>
      <c r="L18" s="209">
        <v>10</v>
      </c>
      <c r="M18" s="209">
        <v>18</v>
      </c>
      <c r="N18" s="204">
        <v>-6</v>
      </c>
      <c r="O18" s="204">
        <v>1</v>
      </c>
      <c r="P18" s="204">
        <v>-7</v>
      </c>
      <c r="Q18" s="204">
        <v>57</v>
      </c>
      <c r="R18" s="204">
        <v>32</v>
      </c>
      <c r="S18" s="204">
        <v>25</v>
      </c>
      <c r="T18" s="204">
        <v>37</v>
      </c>
      <c r="U18" s="204">
        <v>20</v>
      </c>
      <c r="V18" s="204">
        <v>55</v>
      </c>
      <c r="W18" s="204">
        <v>33</v>
      </c>
      <c r="X18" s="204">
        <v>22</v>
      </c>
      <c r="Y18" s="204">
        <v>36</v>
      </c>
      <c r="Z18" s="204">
        <v>19</v>
      </c>
      <c r="AA18" s="204">
        <v>2</v>
      </c>
      <c r="AB18" s="204">
        <v>-1</v>
      </c>
      <c r="AC18" s="204">
        <v>3</v>
      </c>
      <c r="AD18" s="206" t="s">
        <v>208</v>
      </c>
    </row>
    <row r="19" spans="1:30" ht="14.25" customHeight="1">
      <c r="A19" s="206" t="s">
        <v>209</v>
      </c>
      <c r="B19" s="204">
        <v>88662</v>
      </c>
      <c r="C19" s="204">
        <v>41419</v>
      </c>
      <c r="D19" s="204">
        <v>47243</v>
      </c>
      <c r="E19" s="204">
        <v>-48</v>
      </c>
      <c r="F19" s="204">
        <v>-4</v>
      </c>
      <c r="G19" s="204">
        <v>-44</v>
      </c>
      <c r="H19" s="204">
        <v>56</v>
      </c>
      <c r="I19" s="209">
        <v>32</v>
      </c>
      <c r="J19" s="209">
        <v>24</v>
      </c>
      <c r="K19" s="204">
        <v>91</v>
      </c>
      <c r="L19" s="209">
        <v>42</v>
      </c>
      <c r="M19" s="209">
        <v>49</v>
      </c>
      <c r="N19" s="204">
        <v>-35</v>
      </c>
      <c r="O19" s="204">
        <v>-10</v>
      </c>
      <c r="P19" s="204">
        <v>-25</v>
      </c>
      <c r="Q19" s="204">
        <v>103</v>
      </c>
      <c r="R19" s="204">
        <v>53</v>
      </c>
      <c r="S19" s="204">
        <v>50</v>
      </c>
      <c r="T19" s="204">
        <v>56</v>
      </c>
      <c r="U19" s="204">
        <v>47</v>
      </c>
      <c r="V19" s="204">
        <v>116</v>
      </c>
      <c r="W19" s="204">
        <v>47</v>
      </c>
      <c r="X19" s="204">
        <v>69</v>
      </c>
      <c r="Y19" s="204">
        <v>61</v>
      </c>
      <c r="Z19" s="204">
        <v>55</v>
      </c>
      <c r="AA19" s="204">
        <v>-13</v>
      </c>
      <c r="AB19" s="204">
        <v>6</v>
      </c>
      <c r="AC19" s="204">
        <v>-19</v>
      </c>
      <c r="AD19" s="206" t="s">
        <v>209</v>
      </c>
    </row>
    <row r="20" spans="1:30" ht="14.25" customHeight="1">
      <c r="A20" s="206" t="s">
        <v>203</v>
      </c>
      <c r="B20" s="204">
        <v>36661</v>
      </c>
      <c r="C20" s="204">
        <v>17250</v>
      </c>
      <c r="D20" s="204">
        <v>19411</v>
      </c>
      <c r="E20" s="204">
        <v>-2</v>
      </c>
      <c r="F20" s="204">
        <v>-2</v>
      </c>
      <c r="G20" s="204">
        <v>0</v>
      </c>
      <c r="H20" s="204">
        <v>12</v>
      </c>
      <c r="I20" s="209">
        <v>6</v>
      </c>
      <c r="J20" s="209">
        <v>6</v>
      </c>
      <c r="K20" s="204">
        <v>38</v>
      </c>
      <c r="L20" s="209">
        <v>21</v>
      </c>
      <c r="M20" s="209">
        <v>17</v>
      </c>
      <c r="N20" s="204">
        <v>-26</v>
      </c>
      <c r="O20" s="204">
        <v>-15</v>
      </c>
      <c r="P20" s="204">
        <v>-11</v>
      </c>
      <c r="Q20" s="204">
        <v>57</v>
      </c>
      <c r="R20" s="204">
        <v>26</v>
      </c>
      <c r="S20" s="204">
        <v>31</v>
      </c>
      <c r="T20" s="204">
        <v>21</v>
      </c>
      <c r="U20" s="204">
        <v>36</v>
      </c>
      <c r="V20" s="204">
        <v>33</v>
      </c>
      <c r="W20" s="204">
        <v>13</v>
      </c>
      <c r="X20" s="204">
        <v>20</v>
      </c>
      <c r="Y20" s="204">
        <v>16</v>
      </c>
      <c r="Z20" s="204">
        <v>17</v>
      </c>
      <c r="AA20" s="204">
        <v>24</v>
      </c>
      <c r="AB20" s="204">
        <v>13</v>
      </c>
      <c r="AC20" s="204">
        <v>11</v>
      </c>
      <c r="AD20" s="206" t="s">
        <v>202</v>
      </c>
    </row>
    <row r="21" spans="1:30" ht="14.25" customHeight="1">
      <c r="A21" s="206" t="s">
        <v>212</v>
      </c>
      <c r="B21" s="204">
        <v>27639</v>
      </c>
      <c r="C21" s="204">
        <v>13192</v>
      </c>
      <c r="D21" s="204">
        <v>14447</v>
      </c>
      <c r="E21" s="204">
        <v>-13</v>
      </c>
      <c r="F21" s="204">
        <v>-11</v>
      </c>
      <c r="G21" s="204">
        <v>-2</v>
      </c>
      <c r="H21" s="204">
        <v>16</v>
      </c>
      <c r="I21" s="209">
        <v>8</v>
      </c>
      <c r="J21" s="209">
        <v>8</v>
      </c>
      <c r="K21" s="204">
        <v>33</v>
      </c>
      <c r="L21" s="209">
        <v>19</v>
      </c>
      <c r="M21" s="209">
        <v>14</v>
      </c>
      <c r="N21" s="204">
        <v>-17</v>
      </c>
      <c r="O21" s="204">
        <v>-11</v>
      </c>
      <c r="P21" s="204">
        <v>-6</v>
      </c>
      <c r="Q21" s="204">
        <v>39</v>
      </c>
      <c r="R21" s="204">
        <v>15</v>
      </c>
      <c r="S21" s="204">
        <v>24</v>
      </c>
      <c r="T21" s="204">
        <v>18</v>
      </c>
      <c r="U21" s="204">
        <v>21</v>
      </c>
      <c r="V21" s="204">
        <v>35</v>
      </c>
      <c r="W21" s="204">
        <v>15</v>
      </c>
      <c r="X21" s="204">
        <v>20</v>
      </c>
      <c r="Y21" s="204">
        <v>17</v>
      </c>
      <c r="Z21" s="204">
        <v>18</v>
      </c>
      <c r="AA21" s="204">
        <v>4</v>
      </c>
      <c r="AB21" s="204">
        <v>0</v>
      </c>
      <c r="AC21" s="204">
        <v>4</v>
      </c>
      <c r="AD21" s="206" t="s">
        <v>212</v>
      </c>
    </row>
    <row r="22" spans="1:30" ht="14.25" customHeight="1">
      <c r="A22" s="206" t="s">
        <v>210</v>
      </c>
      <c r="B22" s="204">
        <v>29764</v>
      </c>
      <c r="C22" s="204">
        <v>13840</v>
      </c>
      <c r="D22" s="204">
        <v>15924</v>
      </c>
      <c r="E22" s="204">
        <v>-15</v>
      </c>
      <c r="F22" s="204">
        <v>-3</v>
      </c>
      <c r="G22" s="204">
        <v>-12</v>
      </c>
      <c r="H22" s="204">
        <v>13</v>
      </c>
      <c r="I22" s="209">
        <v>6</v>
      </c>
      <c r="J22" s="209">
        <v>7</v>
      </c>
      <c r="K22" s="204">
        <v>34</v>
      </c>
      <c r="L22" s="209">
        <v>13</v>
      </c>
      <c r="M22" s="209">
        <v>21</v>
      </c>
      <c r="N22" s="204">
        <v>-21</v>
      </c>
      <c r="O22" s="204">
        <v>-7</v>
      </c>
      <c r="P22" s="204">
        <v>-14</v>
      </c>
      <c r="Q22" s="204">
        <v>34</v>
      </c>
      <c r="R22" s="204">
        <v>14</v>
      </c>
      <c r="S22" s="204">
        <v>20</v>
      </c>
      <c r="T22" s="204">
        <v>21</v>
      </c>
      <c r="U22" s="204">
        <v>13</v>
      </c>
      <c r="V22" s="204">
        <v>28</v>
      </c>
      <c r="W22" s="204">
        <v>10</v>
      </c>
      <c r="X22" s="204">
        <v>18</v>
      </c>
      <c r="Y22" s="204">
        <v>12</v>
      </c>
      <c r="Z22" s="204">
        <v>16</v>
      </c>
      <c r="AA22" s="204">
        <v>6</v>
      </c>
      <c r="AB22" s="204">
        <v>4</v>
      </c>
      <c r="AC22" s="204">
        <v>2</v>
      </c>
      <c r="AD22" s="206" t="s">
        <v>210</v>
      </c>
    </row>
    <row r="23" spans="1:30" ht="14.25" customHeight="1">
      <c r="A23" s="210" t="s">
        <v>144</v>
      </c>
      <c r="B23" s="211">
        <v>6142</v>
      </c>
      <c r="C23" s="211">
        <v>2921</v>
      </c>
      <c r="D23" s="211">
        <v>3221</v>
      </c>
      <c r="E23" s="211">
        <v>0</v>
      </c>
      <c r="F23" s="211">
        <v>3</v>
      </c>
      <c r="G23" s="211">
        <v>-3</v>
      </c>
      <c r="H23" s="211">
        <v>1</v>
      </c>
      <c r="I23" s="212">
        <v>0</v>
      </c>
      <c r="J23" s="212">
        <v>1</v>
      </c>
      <c r="K23" s="212">
        <v>9</v>
      </c>
      <c r="L23" s="212">
        <v>3</v>
      </c>
      <c r="M23" s="212">
        <v>6</v>
      </c>
      <c r="N23" s="211">
        <v>-8</v>
      </c>
      <c r="O23" s="211">
        <v>-3</v>
      </c>
      <c r="P23" s="211">
        <v>-5</v>
      </c>
      <c r="Q23" s="211">
        <v>16</v>
      </c>
      <c r="R23" s="211">
        <v>10</v>
      </c>
      <c r="S23" s="211">
        <v>6</v>
      </c>
      <c r="T23" s="211">
        <v>6</v>
      </c>
      <c r="U23" s="211">
        <v>10</v>
      </c>
      <c r="V23" s="211">
        <v>8</v>
      </c>
      <c r="W23" s="211">
        <v>4</v>
      </c>
      <c r="X23" s="211">
        <v>4</v>
      </c>
      <c r="Y23" s="211">
        <v>4</v>
      </c>
      <c r="Z23" s="211">
        <v>4</v>
      </c>
      <c r="AA23" s="211">
        <v>8</v>
      </c>
      <c r="AB23" s="211">
        <v>6</v>
      </c>
      <c r="AC23" s="211">
        <v>2</v>
      </c>
      <c r="AD23" s="210" t="s">
        <v>144</v>
      </c>
    </row>
    <row r="24" spans="1:30" ht="14.25" customHeight="1">
      <c r="A24" s="206" t="s">
        <v>145</v>
      </c>
      <c r="B24" s="204">
        <v>6142</v>
      </c>
      <c r="C24" s="208">
        <v>2921</v>
      </c>
      <c r="D24" s="208">
        <v>3221</v>
      </c>
      <c r="E24" s="213">
        <v>0</v>
      </c>
      <c r="F24" s="204">
        <v>3</v>
      </c>
      <c r="G24" s="204">
        <v>-3</v>
      </c>
      <c r="H24" s="204">
        <v>1</v>
      </c>
      <c r="I24" s="209">
        <v>0</v>
      </c>
      <c r="J24" s="209">
        <v>1</v>
      </c>
      <c r="K24" s="204">
        <v>9</v>
      </c>
      <c r="L24" s="209">
        <v>3</v>
      </c>
      <c r="M24" s="209">
        <v>6</v>
      </c>
      <c r="N24" s="204">
        <v>-8</v>
      </c>
      <c r="O24" s="204">
        <v>-3</v>
      </c>
      <c r="P24" s="204">
        <v>-5</v>
      </c>
      <c r="Q24" s="204">
        <v>16</v>
      </c>
      <c r="R24" s="204">
        <v>10</v>
      </c>
      <c r="S24" s="204">
        <v>6</v>
      </c>
      <c r="T24" s="204">
        <v>6</v>
      </c>
      <c r="U24" s="204">
        <v>10</v>
      </c>
      <c r="V24" s="204">
        <v>8</v>
      </c>
      <c r="W24" s="204">
        <v>4</v>
      </c>
      <c r="X24" s="204">
        <v>4</v>
      </c>
      <c r="Y24" s="204">
        <v>4</v>
      </c>
      <c r="Z24" s="204">
        <v>4</v>
      </c>
      <c r="AA24" s="204">
        <v>8</v>
      </c>
      <c r="AB24" s="204">
        <v>6</v>
      </c>
      <c r="AC24" s="204">
        <v>2</v>
      </c>
      <c r="AD24" s="206" t="s">
        <v>145</v>
      </c>
    </row>
    <row r="25" spans="1:30" ht="14.25" customHeight="1">
      <c r="A25" s="210" t="s">
        <v>146</v>
      </c>
      <c r="B25" s="211">
        <v>2768</v>
      </c>
      <c r="C25" s="211">
        <v>1296</v>
      </c>
      <c r="D25" s="211">
        <v>1472</v>
      </c>
      <c r="E25" s="211">
        <v>-4</v>
      </c>
      <c r="F25" s="211">
        <v>-2</v>
      </c>
      <c r="G25" s="211">
        <v>-2</v>
      </c>
      <c r="H25" s="211">
        <v>2</v>
      </c>
      <c r="I25" s="212">
        <v>1</v>
      </c>
      <c r="J25" s="212">
        <v>1</v>
      </c>
      <c r="K25" s="212">
        <v>6</v>
      </c>
      <c r="L25" s="212">
        <v>3</v>
      </c>
      <c r="M25" s="212">
        <v>3</v>
      </c>
      <c r="N25" s="211">
        <v>-4</v>
      </c>
      <c r="O25" s="211">
        <v>-2</v>
      </c>
      <c r="P25" s="211">
        <v>-2</v>
      </c>
      <c r="Q25" s="211">
        <v>2</v>
      </c>
      <c r="R25" s="211">
        <v>1</v>
      </c>
      <c r="S25" s="211">
        <v>1</v>
      </c>
      <c r="T25" s="211">
        <v>1</v>
      </c>
      <c r="U25" s="211">
        <v>1</v>
      </c>
      <c r="V25" s="211">
        <v>2</v>
      </c>
      <c r="W25" s="211">
        <v>1</v>
      </c>
      <c r="X25" s="211">
        <v>1</v>
      </c>
      <c r="Y25" s="211">
        <v>1</v>
      </c>
      <c r="Z25" s="211">
        <v>1</v>
      </c>
      <c r="AA25" s="211">
        <v>0</v>
      </c>
      <c r="AB25" s="211">
        <v>0</v>
      </c>
      <c r="AC25" s="211">
        <v>0</v>
      </c>
      <c r="AD25" s="210" t="s">
        <v>146</v>
      </c>
    </row>
    <row r="26" spans="1:30" ht="14.25" customHeight="1">
      <c r="A26" s="522" t="s">
        <v>147</v>
      </c>
      <c r="B26" s="204">
        <v>2768</v>
      </c>
      <c r="C26" s="204">
        <v>1296</v>
      </c>
      <c r="D26" s="204">
        <v>1472</v>
      </c>
      <c r="E26" s="204">
        <v>-4</v>
      </c>
      <c r="F26" s="204">
        <v>-2</v>
      </c>
      <c r="G26" s="204">
        <v>-2</v>
      </c>
      <c r="H26" s="204">
        <v>2</v>
      </c>
      <c r="I26" s="209">
        <v>1</v>
      </c>
      <c r="J26" s="209">
        <v>1</v>
      </c>
      <c r="K26" s="204">
        <v>6</v>
      </c>
      <c r="L26" s="209">
        <v>3</v>
      </c>
      <c r="M26" s="209">
        <v>3</v>
      </c>
      <c r="N26" s="204">
        <v>-4</v>
      </c>
      <c r="O26" s="204">
        <v>-2</v>
      </c>
      <c r="P26" s="204">
        <v>-2</v>
      </c>
      <c r="Q26" s="204">
        <v>2</v>
      </c>
      <c r="R26" s="204">
        <v>1</v>
      </c>
      <c r="S26" s="204">
        <v>1</v>
      </c>
      <c r="T26" s="204">
        <v>1</v>
      </c>
      <c r="U26" s="204">
        <v>1</v>
      </c>
      <c r="V26" s="204">
        <v>2</v>
      </c>
      <c r="W26" s="204">
        <v>1</v>
      </c>
      <c r="X26" s="204">
        <v>1</v>
      </c>
      <c r="Y26" s="204">
        <v>1</v>
      </c>
      <c r="Z26" s="204">
        <v>1</v>
      </c>
      <c r="AA26" s="204">
        <v>0</v>
      </c>
      <c r="AB26" s="204">
        <v>0</v>
      </c>
      <c r="AC26" s="204">
        <v>0</v>
      </c>
      <c r="AD26" s="206" t="s">
        <v>204</v>
      </c>
    </row>
    <row r="27" spans="1:30" ht="14.25" customHeight="1">
      <c r="A27" s="210" t="s">
        <v>148</v>
      </c>
      <c r="B27" s="211">
        <v>30882</v>
      </c>
      <c r="C27" s="211">
        <v>14257</v>
      </c>
      <c r="D27" s="211">
        <v>16625</v>
      </c>
      <c r="E27" s="211">
        <v>-28</v>
      </c>
      <c r="F27" s="211">
        <v>-9</v>
      </c>
      <c r="G27" s="211">
        <v>-19</v>
      </c>
      <c r="H27" s="211">
        <v>13</v>
      </c>
      <c r="I27" s="212">
        <v>9</v>
      </c>
      <c r="J27" s="212">
        <v>4</v>
      </c>
      <c r="K27" s="212">
        <v>37</v>
      </c>
      <c r="L27" s="212">
        <v>14</v>
      </c>
      <c r="M27" s="212">
        <v>23</v>
      </c>
      <c r="N27" s="211">
        <v>-24</v>
      </c>
      <c r="O27" s="211">
        <v>-5</v>
      </c>
      <c r="P27" s="211">
        <v>-19</v>
      </c>
      <c r="Q27" s="211">
        <v>49</v>
      </c>
      <c r="R27" s="211">
        <v>21</v>
      </c>
      <c r="S27" s="211">
        <v>28</v>
      </c>
      <c r="T27" s="211">
        <v>37</v>
      </c>
      <c r="U27" s="211">
        <v>12</v>
      </c>
      <c r="V27" s="211">
        <v>53</v>
      </c>
      <c r="W27" s="211">
        <v>25</v>
      </c>
      <c r="X27" s="211">
        <v>28</v>
      </c>
      <c r="Y27" s="211">
        <v>28</v>
      </c>
      <c r="Z27" s="211">
        <v>25</v>
      </c>
      <c r="AA27" s="211">
        <v>-4</v>
      </c>
      <c r="AB27" s="211">
        <v>-4</v>
      </c>
      <c r="AC27" s="211">
        <v>0</v>
      </c>
      <c r="AD27" s="210" t="s">
        <v>148</v>
      </c>
    </row>
    <row r="28" spans="1:30" ht="14.25" customHeight="1">
      <c r="A28" s="307" t="s">
        <v>149</v>
      </c>
      <c r="B28" s="204">
        <v>3924</v>
      </c>
      <c r="C28" s="204">
        <v>1867</v>
      </c>
      <c r="D28" s="204">
        <v>2057</v>
      </c>
      <c r="E28" s="204">
        <v>-10</v>
      </c>
      <c r="F28" s="204">
        <v>-2</v>
      </c>
      <c r="G28" s="204">
        <v>-8</v>
      </c>
      <c r="H28" s="204">
        <v>2</v>
      </c>
      <c r="I28" s="308">
        <v>2</v>
      </c>
      <c r="J28" s="308">
        <v>0</v>
      </c>
      <c r="K28" s="204">
        <v>6</v>
      </c>
      <c r="L28" s="308">
        <v>3</v>
      </c>
      <c r="M28" s="308">
        <v>3</v>
      </c>
      <c r="N28" s="204">
        <v>-4</v>
      </c>
      <c r="O28" s="204">
        <v>-1</v>
      </c>
      <c r="P28" s="204">
        <v>-3</v>
      </c>
      <c r="Q28" s="204">
        <v>4</v>
      </c>
      <c r="R28" s="204">
        <v>3</v>
      </c>
      <c r="S28" s="204">
        <v>1</v>
      </c>
      <c r="T28" s="204">
        <v>2</v>
      </c>
      <c r="U28" s="204">
        <v>2</v>
      </c>
      <c r="V28" s="204">
        <v>10</v>
      </c>
      <c r="W28" s="204">
        <v>4</v>
      </c>
      <c r="X28" s="204">
        <v>6</v>
      </c>
      <c r="Y28" s="204">
        <v>7</v>
      </c>
      <c r="Z28" s="204">
        <v>3</v>
      </c>
      <c r="AA28" s="204">
        <v>-6</v>
      </c>
      <c r="AB28" s="204">
        <v>-1</v>
      </c>
      <c r="AC28" s="204">
        <v>-5</v>
      </c>
      <c r="AD28" s="307" t="s">
        <v>149</v>
      </c>
    </row>
    <row r="29" spans="1:30" ht="14.25" customHeight="1">
      <c r="A29" s="206" t="s">
        <v>217</v>
      </c>
      <c r="B29" s="204">
        <v>18700</v>
      </c>
      <c r="C29" s="204">
        <v>8586</v>
      </c>
      <c r="D29" s="204">
        <v>10114</v>
      </c>
      <c r="E29" s="204">
        <v>-21</v>
      </c>
      <c r="F29" s="204">
        <v>-8</v>
      </c>
      <c r="G29" s="204">
        <v>-13</v>
      </c>
      <c r="H29" s="204">
        <v>7</v>
      </c>
      <c r="I29" s="209">
        <v>5</v>
      </c>
      <c r="J29" s="209">
        <v>2</v>
      </c>
      <c r="K29" s="204">
        <v>20</v>
      </c>
      <c r="L29" s="209">
        <v>6</v>
      </c>
      <c r="M29" s="209">
        <v>14</v>
      </c>
      <c r="N29" s="204">
        <v>-13</v>
      </c>
      <c r="O29" s="204">
        <v>-1</v>
      </c>
      <c r="P29" s="204">
        <v>-12</v>
      </c>
      <c r="Q29" s="204">
        <v>31</v>
      </c>
      <c r="R29" s="204">
        <v>12</v>
      </c>
      <c r="S29" s="204">
        <v>19</v>
      </c>
      <c r="T29" s="204">
        <v>25</v>
      </c>
      <c r="U29" s="204">
        <v>6</v>
      </c>
      <c r="V29" s="204">
        <v>39</v>
      </c>
      <c r="W29" s="204">
        <v>19</v>
      </c>
      <c r="X29" s="204">
        <v>20</v>
      </c>
      <c r="Y29" s="204">
        <v>18</v>
      </c>
      <c r="Z29" s="204">
        <v>21</v>
      </c>
      <c r="AA29" s="204">
        <v>-8</v>
      </c>
      <c r="AB29" s="204">
        <v>-7</v>
      </c>
      <c r="AC29" s="204">
        <v>-1</v>
      </c>
      <c r="AD29" s="206" t="s">
        <v>217</v>
      </c>
    </row>
    <row r="30" spans="1:30" ht="14.25" customHeight="1">
      <c r="A30" s="206" t="s">
        <v>218</v>
      </c>
      <c r="B30" s="204">
        <v>8258</v>
      </c>
      <c r="C30" s="204">
        <v>3804</v>
      </c>
      <c r="D30" s="204">
        <v>4454</v>
      </c>
      <c r="E30" s="204">
        <v>3</v>
      </c>
      <c r="F30" s="204">
        <v>1</v>
      </c>
      <c r="G30" s="204">
        <v>2</v>
      </c>
      <c r="H30" s="204">
        <v>4</v>
      </c>
      <c r="I30" s="209">
        <v>2</v>
      </c>
      <c r="J30" s="209">
        <v>2</v>
      </c>
      <c r="K30" s="204">
        <v>11</v>
      </c>
      <c r="L30" s="209">
        <v>5</v>
      </c>
      <c r="M30" s="209">
        <v>6</v>
      </c>
      <c r="N30" s="204">
        <v>-7</v>
      </c>
      <c r="O30" s="204">
        <v>-3</v>
      </c>
      <c r="P30" s="204">
        <v>-4</v>
      </c>
      <c r="Q30" s="204">
        <v>14</v>
      </c>
      <c r="R30" s="204">
        <v>6</v>
      </c>
      <c r="S30" s="204">
        <v>8</v>
      </c>
      <c r="T30" s="204">
        <v>10</v>
      </c>
      <c r="U30" s="204">
        <v>4</v>
      </c>
      <c r="V30" s="204">
        <v>4</v>
      </c>
      <c r="W30" s="204">
        <v>2</v>
      </c>
      <c r="X30" s="204">
        <v>2</v>
      </c>
      <c r="Y30" s="204">
        <v>3</v>
      </c>
      <c r="Z30" s="204">
        <v>1</v>
      </c>
      <c r="AA30" s="204">
        <v>10</v>
      </c>
      <c r="AB30" s="204">
        <v>4</v>
      </c>
      <c r="AC30" s="204">
        <v>6</v>
      </c>
      <c r="AD30" s="206" t="s">
        <v>218</v>
      </c>
    </row>
    <row r="31" spans="1:30" ht="14.25" customHeight="1">
      <c r="A31" s="210" t="s">
        <v>150</v>
      </c>
      <c r="B31" s="211">
        <v>25912</v>
      </c>
      <c r="C31" s="211">
        <v>12091</v>
      </c>
      <c r="D31" s="211">
        <v>13821</v>
      </c>
      <c r="E31" s="211">
        <v>-30</v>
      </c>
      <c r="F31" s="211">
        <v>-16</v>
      </c>
      <c r="G31" s="211">
        <v>-14</v>
      </c>
      <c r="H31" s="211">
        <v>17</v>
      </c>
      <c r="I31" s="212">
        <v>10</v>
      </c>
      <c r="J31" s="212">
        <v>7</v>
      </c>
      <c r="K31" s="212">
        <v>40</v>
      </c>
      <c r="L31" s="212">
        <v>22</v>
      </c>
      <c r="M31" s="212">
        <v>18</v>
      </c>
      <c r="N31" s="211">
        <v>-23</v>
      </c>
      <c r="O31" s="211">
        <v>-12</v>
      </c>
      <c r="P31" s="211">
        <v>-11</v>
      </c>
      <c r="Q31" s="211">
        <v>38</v>
      </c>
      <c r="R31" s="211">
        <v>16</v>
      </c>
      <c r="S31" s="211">
        <v>22</v>
      </c>
      <c r="T31" s="211">
        <v>23</v>
      </c>
      <c r="U31" s="211">
        <v>15</v>
      </c>
      <c r="V31" s="211">
        <v>45</v>
      </c>
      <c r="W31" s="211">
        <v>20</v>
      </c>
      <c r="X31" s="211">
        <v>25</v>
      </c>
      <c r="Y31" s="211">
        <v>34</v>
      </c>
      <c r="Z31" s="211">
        <v>11</v>
      </c>
      <c r="AA31" s="211">
        <v>-7</v>
      </c>
      <c r="AB31" s="211">
        <v>-4</v>
      </c>
      <c r="AC31" s="211">
        <v>-3</v>
      </c>
      <c r="AD31" s="210" t="s">
        <v>150</v>
      </c>
    </row>
    <row r="32" spans="1:30" ht="14.25" customHeight="1">
      <c r="A32" s="206" t="s">
        <v>151</v>
      </c>
      <c r="B32" s="204">
        <v>10567</v>
      </c>
      <c r="C32" s="204">
        <v>4889</v>
      </c>
      <c r="D32" s="204">
        <v>5678</v>
      </c>
      <c r="E32" s="204">
        <v>-4</v>
      </c>
      <c r="F32" s="204">
        <v>-6</v>
      </c>
      <c r="G32" s="204">
        <v>2</v>
      </c>
      <c r="H32" s="204">
        <v>8</v>
      </c>
      <c r="I32" s="209">
        <v>4</v>
      </c>
      <c r="J32" s="209">
        <v>4</v>
      </c>
      <c r="K32" s="204">
        <v>17</v>
      </c>
      <c r="L32" s="209">
        <v>10</v>
      </c>
      <c r="M32" s="209">
        <v>7</v>
      </c>
      <c r="N32" s="204">
        <v>-9</v>
      </c>
      <c r="O32" s="204">
        <v>-6</v>
      </c>
      <c r="P32" s="204">
        <v>-3</v>
      </c>
      <c r="Q32" s="204">
        <v>21</v>
      </c>
      <c r="R32" s="204">
        <v>9</v>
      </c>
      <c r="S32" s="204">
        <v>12</v>
      </c>
      <c r="T32" s="204">
        <v>15</v>
      </c>
      <c r="U32" s="204">
        <v>6</v>
      </c>
      <c r="V32" s="204">
        <v>16</v>
      </c>
      <c r="W32" s="204">
        <v>9</v>
      </c>
      <c r="X32" s="204">
        <v>7</v>
      </c>
      <c r="Y32" s="204">
        <v>10</v>
      </c>
      <c r="Z32" s="204">
        <v>6</v>
      </c>
      <c r="AA32" s="204">
        <v>5</v>
      </c>
      <c r="AB32" s="204">
        <v>0</v>
      </c>
      <c r="AC32" s="204">
        <v>5</v>
      </c>
      <c r="AD32" s="206" t="s">
        <v>151</v>
      </c>
    </row>
    <row r="33" spans="1:30" ht="14.25" customHeight="1">
      <c r="A33" s="206" t="s">
        <v>152</v>
      </c>
      <c r="B33" s="204">
        <v>6654</v>
      </c>
      <c r="C33" s="204">
        <v>3059</v>
      </c>
      <c r="D33" s="204">
        <v>3595</v>
      </c>
      <c r="E33" s="204">
        <v>-9</v>
      </c>
      <c r="F33" s="204">
        <v>-2</v>
      </c>
      <c r="G33" s="204">
        <v>-7</v>
      </c>
      <c r="H33" s="204">
        <v>5</v>
      </c>
      <c r="I33" s="209">
        <v>4</v>
      </c>
      <c r="J33" s="209">
        <v>1</v>
      </c>
      <c r="K33" s="204">
        <v>13</v>
      </c>
      <c r="L33" s="209">
        <v>7</v>
      </c>
      <c r="M33" s="209">
        <v>6</v>
      </c>
      <c r="N33" s="204">
        <v>-8</v>
      </c>
      <c r="O33" s="204">
        <v>-3</v>
      </c>
      <c r="P33" s="204">
        <v>-5</v>
      </c>
      <c r="Q33" s="204">
        <v>8</v>
      </c>
      <c r="R33" s="204">
        <v>5</v>
      </c>
      <c r="S33" s="204">
        <v>3</v>
      </c>
      <c r="T33" s="204">
        <v>3</v>
      </c>
      <c r="U33" s="204">
        <v>5</v>
      </c>
      <c r="V33" s="204">
        <v>9</v>
      </c>
      <c r="W33" s="204">
        <v>4</v>
      </c>
      <c r="X33" s="204">
        <v>5</v>
      </c>
      <c r="Y33" s="204">
        <v>9</v>
      </c>
      <c r="Z33" s="204">
        <v>0</v>
      </c>
      <c r="AA33" s="204">
        <v>-1</v>
      </c>
      <c r="AB33" s="204">
        <v>1</v>
      </c>
      <c r="AC33" s="204">
        <v>-2</v>
      </c>
      <c r="AD33" s="206" t="s">
        <v>152</v>
      </c>
    </row>
    <row r="34" spans="1:30" ht="14.25" customHeight="1">
      <c r="A34" s="206" t="s">
        <v>153</v>
      </c>
      <c r="B34" s="204">
        <v>5463</v>
      </c>
      <c r="C34" s="204">
        <v>2535</v>
      </c>
      <c r="D34" s="204">
        <v>2928</v>
      </c>
      <c r="E34" s="204">
        <v>-17</v>
      </c>
      <c r="F34" s="204">
        <v>-9</v>
      </c>
      <c r="G34" s="204">
        <v>-8</v>
      </c>
      <c r="H34" s="204">
        <v>2</v>
      </c>
      <c r="I34" s="209">
        <v>1</v>
      </c>
      <c r="J34" s="209">
        <v>1</v>
      </c>
      <c r="K34" s="204">
        <v>8</v>
      </c>
      <c r="L34" s="209">
        <v>5</v>
      </c>
      <c r="M34" s="209">
        <v>3</v>
      </c>
      <c r="N34" s="204">
        <v>-6</v>
      </c>
      <c r="O34" s="204">
        <v>-4</v>
      </c>
      <c r="P34" s="204">
        <v>-2</v>
      </c>
      <c r="Q34" s="204">
        <v>2</v>
      </c>
      <c r="R34" s="204">
        <v>0</v>
      </c>
      <c r="S34" s="204">
        <v>2</v>
      </c>
      <c r="T34" s="204">
        <v>1</v>
      </c>
      <c r="U34" s="204">
        <v>1</v>
      </c>
      <c r="V34" s="204">
        <v>13</v>
      </c>
      <c r="W34" s="204">
        <v>5</v>
      </c>
      <c r="X34" s="204">
        <v>8</v>
      </c>
      <c r="Y34" s="204">
        <v>12</v>
      </c>
      <c r="Z34" s="204">
        <v>1</v>
      </c>
      <c r="AA34" s="204">
        <v>-11</v>
      </c>
      <c r="AB34" s="204">
        <v>-5</v>
      </c>
      <c r="AC34" s="204">
        <v>-6</v>
      </c>
      <c r="AD34" s="206" t="s">
        <v>153</v>
      </c>
    </row>
    <row r="35" spans="1:30" ht="14.25" customHeight="1">
      <c r="A35" s="207" t="s">
        <v>154</v>
      </c>
      <c r="B35" s="208">
        <v>3228</v>
      </c>
      <c r="C35" s="208">
        <v>1608</v>
      </c>
      <c r="D35" s="208">
        <v>1620</v>
      </c>
      <c r="E35" s="208">
        <v>0</v>
      </c>
      <c r="F35" s="208">
        <v>1</v>
      </c>
      <c r="G35" s="208">
        <v>-1</v>
      </c>
      <c r="H35" s="208">
        <v>2</v>
      </c>
      <c r="I35" s="214">
        <v>1</v>
      </c>
      <c r="J35" s="214">
        <v>1</v>
      </c>
      <c r="K35" s="208">
        <v>2</v>
      </c>
      <c r="L35" s="214">
        <v>0</v>
      </c>
      <c r="M35" s="214">
        <v>2</v>
      </c>
      <c r="N35" s="208">
        <v>0</v>
      </c>
      <c r="O35" s="208">
        <v>1</v>
      </c>
      <c r="P35" s="208">
        <v>-1</v>
      </c>
      <c r="Q35" s="208">
        <v>7</v>
      </c>
      <c r="R35" s="208">
        <v>2</v>
      </c>
      <c r="S35" s="208">
        <v>5</v>
      </c>
      <c r="T35" s="208">
        <v>4</v>
      </c>
      <c r="U35" s="208">
        <v>3</v>
      </c>
      <c r="V35" s="208">
        <v>7</v>
      </c>
      <c r="W35" s="208">
        <v>2</v>
      </c>
      <c r="X35" s="208">
        <v>5</v>
      </c>
      <c r="Y35" s="208">
        <v>3</v>
      </c>
      <c r="Z35" s="208">
        <v>4</v>
      </c>
      <c r="AA35" s="208">
        <v>0</v>
      </c>
      <c r="AB35" s="208">
        <v>0</v>
      </c>
      <c r="AC35" s="208">
        <v>0</v>
      </c>
      <c r="AD35" s="207" t="s">
        <v>154</v>
      </c>
    </row>
    <row r="36" spans="1:30" ht="14.25" customHeight="1">
      <c r="A36" s="210" t="s">
        <v>155</v>
      </c>
      <c r="B36" s="211">
        <v>21642</v>
      </c>
      <c r="C36" s="211">
        <v>10103</v>
      </c>
      <c r="D36" s="211">
        <v>11539</v>
      </c>
      <c r="E36" s="211">
        <v>-11</v>
      </c>
      <c r="F36" s="211">
        <v>-6</v>
      </c>
      <c r="G36" s="211">
        <v>-5</v>
      </c>
      <c r="H36" s="212">
        <v>15</v>
      </c>
      <c r="I36" s="212">
        <v>7</v>
      </c>
      <c r="J36" s="212">
        <v>8</v>
      </c>
      <c r="K36" s="212">
        <v>24</v>
      </c>
      <c r="L36" s="212">
        <v>13</v>
      </c>
      <c r="M36" s="212">
        <v>11</v>
      </c>
      <c r="N36" s="211">
        <v>-9</v>
      </c>
      <c r="O36" s="211">
        <v>-6</v>
      </c>
      <c r="P36" s="211">
        <v>-3</v>
      </c>
      <c r="Q36" s="211">
        <v>29</v>
      </c>
      <c r="R36" s="211">
        <v>12</v>
      </c>
      <c r="S36" s="211">
        <v>17</v>
      </c>
      <c r="T36" s="211">
        <v>17</v>
      </c>
      <c r="U36" s="211">
        <v>12</v>
      </c>
      <c r="V36" s="211">
        <v>31</v>
      </c>
      <c r="W36" s="211">
        <v>12</v>
      </c>
      <c r="X36" s="211">
        <v>19</v>
      </c>
      <c r="Y36" s="211">
        <v>21</v>
      </c>
      <c r="Z36" s="211">
        <v>10</v>
      </c>
      <c r="AA36" s="211">
        <v>-2</v>
      </c>
      <c r="AB36" s="211">
        <v>0</v>
      </c>
      <c r="AC36" s="211">
        <v>-2</v>
      </c>
      <c r="AD36" s="210" t="s">
        <v>155</v>
      </c>
    </row>
    <row r="37" spans="1:30" ht="14.25" customHeight="1">
      <c r="A37" s="207" t="s">
        <v>192</v>
      </c>
      <c r="B37" s="208">
        <v>21642</v>
      </c>
      <c r="C37" s="208">
        <v>10103</v>
      </c>
      <c r="D37" s="208">
        <v>11539</v>
      </c>
      <c r="E37" s="208">
        <v>-11</v>
      </c>
      <c r="F37" s="208">
        <v>-6</v>
      </c>
      <c r="G37" s="208">
        <v>-5</v>
      </c>
      <c r="H37" s="208">
        <v>15</v>
      </c>
      <c r="I37" s="520">
        <v>7</v>
      </c>
      <c r="J37" s="520">
        <v>8</v>
      </c>
      <c r="K37" s="208">
        <v>24</v>
      </c>
      <c r="L37" s="520">
        <v>13</v>
      </c>
      <c r="M37" s="520">
        <v>11</v>
      </c>
      <c r="N37" s="208">
        <v>-9</v>
      </c>
      <c r="O37" s="208">
        <v>-6</v>
      </c>
      <c r="P37" s="208">
        <v>-3</v>
      </c>
      <c r="Q37" s="208">
        <v>29</v>
      </c>
      <c r="R37" s="208">
        <v>12</v>
      </c>
      <c r="S37" s="208">
        <v>17</v>
      </c>
      <c r="T37" s="208">
        <v>17</v>
      </c>
      <c r="U37" s="208">
        <v>12</v>
      </c>
      <c r="V37" s="208">
        <v>31</v>
      </c>
      <c r="W37" s="208">
        <v>12</v>
      </c>
      <c r="X37" s="208">
        <v>19</v>
      </c>
      <c r="Y37" s="208">
        <v>21</v>
      </c>
      <c r="Z37" s="208">
        <v>10</v>
      </c>
      <c r="AA37" s="208">
        <v>-2</v>
      </c>
      <c r="AB37" s="208">
        <v>0</v>
      </c>
      <c r="AC37" s="208">
        <v>-2</v>
      </c>
      <c r="AD37" s="207" t="s">
        <v>194</v>
      </c>
    </row>
    <row r="38" spans="1:30" ht="14.25" customHeight="1">
      <c r="A38" s="210" t="s">
        <v>156</v>
      </c>
      <c r="B38" s="211">
        <v>19710</v>
      </c>
      <c r="C38" s="211">
        <v>9407</v>
      </c>
      <c r="D38" s="211">
        <v>10303</v>
      </c>
      <c r="E38" s="211">
        <v>-16</v>
      </c>
      <c r="F38" s="211">
        <v>-11</v>
      </c>
      <c r="G38" s="211">
        <v>-5</v>
      </c>
      <c r="H38" s="212">
        <v>8</v>
      </c>
      <c r="I38" s="212">
        <v>5</v>
      </c>
      <c r="J38" s="212">
        <v>3</v>
      </c>
      <c r="K38" s="212">
        <v>24</v>
      </c>
      <c r="L38" s="212">
        <v>12</v>
      </c>
      <c r="M38" s="212">
        <v>12</v>
      </c>
      <c r="N38" s="211">
        <v>-16</v>
      </c>
      <c r="O38" s="211">
        <v>-7</v>
      </c>
      <c r="P38" s="211">
        <v>-9</v>
      </c>
      <c r="Q38" s="211">
        <v>23</v>
      </c>
      <c r="R38" s="211">
        <v>7</v>
      </c>
      <c r="S38" s="211">
        <v>16</v>
      </c>
      <c r="T38" s="211">
        <v>15</v>
      </c>
      <c r="U38" s="211">
        <v>8</v>
      </c>
      <c r="V38" s="211">
        <v>23</v>
      </c>
      <c r="W38" s="211">
        <v>11</v>
      </c>
      <c r="X38" s="211">
        <v>12</v>
      </c>
      <c r="Y38" s="211">
        <v>16</v>
      </c>
      <c r="Z38" s="211">
        <v>7</v>
      </c>
      <c r="AA38" s="211">
        <v>0</v>
      </c>
      <c r="AB38" s="211">
        <v>-4</v>
      </c>
      <c r="AC38" s="211">
        <v>4</v>
      </c>
      <c r="AD38" s="210" t="s">
        <v>156</v>
      </c>
    </row>
    <row r="39" spans="1:30" ht="14.25" customHeight="1">
      <c r="A39" s="206" t="s">
        <v>157</v>
      </c>
      <c r="B39" s="204">
        <v>16855</v>
      </c>
      <c r="C39" s="204">
        <v>8043</v>
      </c>
      <c r="D39" s="204">
        <v>8812</v>
      </c>
      <c r="E39" s="204">
        <v>-10</v>
      </c>
      <c r="F39" s="204">
        <v>-6</v>
      </c>
      <c r="G39" s="204">
        <v>-4</v>
      </c>
      <c r="H39" s="204">
        <v>7</v>
      </c>
      <c r="I39" s="209">
        <v>4</v>
      </c>
      <c r="J39" s="209">
        <v>3</v>
      </c>
      <c r="K39" s="204">
        <v>18</v>
      </c>
      <c r="L39" s="209">
        <v>8</v>
      </c>
      <c r="M39" s="209">
        <v>10</v>
      </c>
      <c r="N39" s="204">
        <v>-11</v>
      </c>
      <c r="O39" s="204">
        <v>-4</v>
      </c>
      <c r="P39" s="204">
        <v>-7</v>
      </c>
      <c r="Q39" s="204">
        <v>20</v>
      </c>
      <c r="R39" s="204">
        <v>6</v>
      </c>
      <c r="S39" s="204">
        <v>14</v>
      </c>
      <c r="T39" s="204">
        <v>14</v>
      </c>
      <c r="U39" s="204">
        <v>6</v>
      </c>
      <c r="V39" s="204">
        <v>19</v>
      </c>
      <c r="W39" s="204">
        <v>8</v>
      </c>
      <c r="X39" s="204">
        <v>11</v>
      </c>
      <c r="Y39" s="204">
        <v>15</v>
      </c>
      <c r="Z39" s="204">
        <v>4</v>
      </c>
      <c r="AA39" s="204">
        <v>1</v>
      </c>
      <c r="AB39" s="204">
        <v>-2</v>
      </c>
      <c r="AC39" s="204">
        <v>3</v>
      </c>
      <c r="AD39" s="206" t="s">
        <v>157</v>
      </c>
    </row>
    <row r="40" spans="1:30" ht="14.25" customHeight="1">
      <c r="A40" s="207" t="s">
        <v>211</v>
      </c>
      <c r="B40" s="208">
        <v>2855</v>
      </c>
      <c r="C40" s="208">
        <v>1364</v>
      </c>
      <c r="D40" s="208">
        <v>1491</v>
      </c>
      <c r="E40" s="208">
        <v>-6</v>
      </c>
      <c r="F40" s="208">
        <v>-5</v>
      </c>
      <c r="G40" s="208">
        <v>-1</v>
      </c>
      <c r="H40" s="208">
        <v>1</v>
      </c>
      <c r="I40" s="214">
        <v>1</v>
      </c>
      <c r="J40" s="214">
        <v>0</v>
      </c>
      <c r="K40" s="208">
        <v>6</v>
      </c>
      <c r="L40" s="214">
        <v>4</v>
      </c>
      <c r="M40" s="214">
        <v>2</v>
      </c>
      <c r="N40" s="208">
        <v>-5</v>
      </c>
      <c r="O40" s="208">
        <v>-3</v>
      </c>
      <c r="P40" s="208">
        <v>-2</v>
      </c>
      <c r="Q40" s="208">
        <v>3</v>
      </c>
      <c r="R40" s="208">
        <v>1</v>
      </c>
      <c r="S40" s="208">
        <v>2</v>
      </c>
      <c r="T40" s="208">
        <v>1</v>
      </c>
      <c r="U40" s="208">
        <v>2</v>
      </c>
      <c r="V40" s="208">
        <v>4</v>
      </c>
      <c r="W40" s="208">
        <v>3</v>
      </c>
      <c r="X40" s="208">
        <v>1</v>
      </c>
      <c r="Y40" s="208">
        <v>1</v>
      </c>
      <c r="Z40" s="208">
        <v>3</v>
      </c>
      <c r="AA40" s="208">
        <v>-1</v>
      </c>
      <c r="AB40" s="208">
        <v>-2</v>
      </c>
      <c r="AC40" s="208">
        <v>1</v>
      </c>
      <c r="AD40" s="207" t="s">
        <v>158</v>
      </c>
    </row>
    <row r="41" spans="17:26" ht="14.25" customHeight="1">
      <c r="Q41" s="412"/>
      <c r="R41" s="412"/>
      <c r="S41" s="412"/>
      <c r="T41" s="412"/>
      <c r="U41" s="412"/>
      <c r="V41" s="412"/>
      <c r="W41" s="412"/>
      <c r="X41" s="412"/>
      <c r="Y41" s="412"/>
      <c r="Z41" s="412"/>
    </row>
    <row r="42" spans="1:26" ht="14.25" customHeight="1">
      <c r="A42" s="195" t="s">
        <v>222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</row>
    <row r="43" spans="2:26" ht="14.25" customHeight="1"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R43" s="412"/>
      <c r="S43" s="412"/>
      <c r="T43" s="412"/>
      <c r="U43" s="412"/>
      <c r="V43" s="412"/>
      <c r="W43" s="412"/>
      <c r="X43" s="412"/>
      <c r="Y43" s="412"/>
      <c r="Z43" s="412"/>
    </row>
    <row r="44" spans="2:26" ht="14.25" customHeight="1"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R44" s="412"/>
      <c r="S44" s="412"/>
      <c r="T44" s="412"/>
      <c r="U44" s="412"/>
      <c r="V44" s="412"/>
      <c r="W44" s="412"/>
      <c r="X44" s="412"/>
      <c r="Y44" s="412"/>
      <c r="Z44" s="412"/>
    </row>
    <row r="45" spans="2:30" ht="14.25" customHeight="1"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5"/>
    </row>
    <row r="46" ht="13.5" customHeight="1">
      <c r="AD46" s="215"/>
    </row>
    <row r="47" spans="1:30" ht="13.5" customHeight="1">
      <c r="A47" s="215"/>
      <c r="I47" s="521"/>
      <c r="J47" s="521"/>
      <c r="L47" s="521"/>
      <c r="M47" s="521"/>
      <c r="AD47" s="215"/>
    </row>
    <row r="48" spans="2:16" ht="13.5" customHeight="1"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C9" sqref="C9"/>
    </sheetView>
  </sheetViews>
  <sheetFormatPr defaultColWidth="9.00390625" defaultRowHeight="13.5"/>
  <cols>
    <col min="1" max="1" width="11.00390625" style="220" customWidth="1"/>
    <col min="2" max="10" width="7.625" style="220" customWidth="1"/>
    <col min="11" max="11" width="7.50390625" style="220" customWidth="1"/>
    <col min="12" max="12" width="8.25390625" style="220" customWidth="1"/>
    <col min="13" max="13" width="11.00390625" style="220" customWidth="1"/>
    <col min="14" max="16384" width="9.00390625" style="220" customWidth="1"/>
  </cols>
  <sheetData>
    <row r="1" spans="1:13" s="218" customFormat="1" ht="31.5" customHeight="1">
      <c r="A1" s="216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218" customFormat="1" ht="31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14.2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 t="s">
        <v>160</v>
      </c>
      <c r="M3" s="219"/>
    </row>
    <row r="4" spans="1:13" ht="18" customHeight="1">
      <c r="A4" s="221"/>
      <c r="B4" s="221"/>
      <c r="C4" s="222" t="s">
        <v>161</v>
      </c>
      <c r="D4" s="223" t="s">
        <v>162</v>
      </c>
      <c r="E4" s="223" t="s">
        <v>163</v>
      </c>
      <c r="F4" s="223" t="s">
        <v>164</v>
      </c>
      <c r="G4" s="222" t="s">
        <v>165</v>
      </c>
      <c r="H4" s="223" t="s">
        <v>166</v>
      </c>
      <c r="I4" s="223" t="s">
        <v>163</v>
      </c>
      <c r="J4" s="223" t="s">
        <v>164</v>
      </c>
      <c r="K4" s="221"/>
      <c r="L4" s="266" t="s">
        <v>167</v>
      </c>
      <c r="M4" s="224"/>
    </row>
    <row r="5" spans="1:13" ht="18" customHeight="1">
      <c r="A5" s="225" t="s">
        <v>168</v>
      </c>
      <c r="B5" s="226" t="s">
        <v>4</v>
      </c>
      <c r="C5" s="226" t="s">
        <v>169</v>
      </c>
      <c r="D5" s="226" t="s">
        <v>170</v>
      </c>
      <c r="E5" s="226" t="s">
        <v>171</v>
      </c>
      <c r="F5" s="226" t="s">
        <v>77</v>
      </c>
      <c r="G5" s="226" t="s">
        <v>172</v>
      </c>
      <c r="H5" s="226" t="s">
        <v>173</v>
      </c>
      <c r="I5" s="226" t="s">
        <v>174</v>
      </c>
      <c r="J5" s="226" t="s">
        <v>77</v>
      </c>
      <c r="K5" s="268" t="s">
        <v>175</v>
      </c>
      <c r="L5" s="267" t="s">
        <v>176</v>
      </c>
      <c r="M5" s="227" t="s">
        <v>177</v>
      </c>
    </row>
    <row r="6" spans="1:13" ht="18" customHeight="1">
      <c r="A6" s="228" t="s">
        <v>178</v>
      </c>
      <c r="B6" s="229">
        <f aca="true" t="shared" si="0" ref="B6:B31">L6+K6</f>
        <v>398477</v>
      </c>
      <c r="C6" s="229">
        <f aca="true" t="shared" si="1" ref="C6:J6">C7+C8</f>
        <v>265</v>
      </c>
      <c r="D6" s="229">
        <f t="shared" si="1"/>
        <v>301</v>
      </c>
      <c r="E6" s="229">
        <f t="shared" si="1"/>
        <v>434</v>
      </c>
      <c r="F6" s="229">
        <f t="shared" si="1"/>
        <v>1000</v>
      </c>
      <c r="G6" s="229">
        <f t="shared" si="1"/>
        <v>211</v>
      </c>
      <c r="H6" s="229">
        <f t="shared" si="1"/>
        <v>253</v>
      </c>
      <c r="I6" s="229">
        <f t="shared" si="1"/>
        <v>469</v>
      </c>
      <c r="J6" s="229">
        <f t="shared" si="1"/>
        <v>933</v>
      </c>
      <c r="K6" s="229">
        <f aca="true" t="shared" si="2" ref="K6:K31">F6-J6</f>
        <v>67</v>
      </c>
      <c r="L6" s="390">
        <v>398410</v>
      </c>
      <c r="M6" s="230" t="s">
        <v>178</v>
      </c>
    </row>
    <row r="7" spans="1:14" ht="18" customHeight="1" hidden="1">
      <c r="A7" s="231" t="s">
        <v>112</v>
      </c>
      <c r="B7" s="232">
        <f t="shared" si="0"/>
        <v>363261</v>
      </c>
      <c r="C7" s="232">
        <f aca="true" t="shared" si="3" ref="C7:J7">SUM(C9:C21)</f>
        <v>237</v>
      </c>
      <c r="D7" s="232">
        <f t="shared" si="3"/>
        <v>290</v>
      </c>
      <c r="E7" s="232">
        <f t="shared" si="3"/>
        <v>396</v>
      </c>
      <c r="F7" s="232">
        <f t="shared" si="3"/>
        <v>923</v>
      </c>
      <c r="G7" s="232">
        <f t="shared" si="3"/>
        <v>192</v>
      </c>
      <c r="H7" s="232">
        <f t="shared" si="3"/>
        <v>244</v>
      </c>
      <c r="I7" s="232">
        <f t="shared" si="3"/>
        <v>421</v>
      </c>
      <c r="J7" s="232">
        <f t="shared" si="3"/>
        <v>857</v>
      </c>
      <c r="K7" s="232">
        <f t="shared" si="2"/>
        <v>66</v>
      </c>
      <c r="L7" s="233">
        <v>363195</v>
      </c>
      <c r="M7" s="234" t="s">
        <v>112</v>
      </c>
      <c r="N7" s="287"/>
    </row>
    <row r="8" spans="1:14" ht="18" customHeight="1" hidden="1">
      <c r="A8" s="225" t="s">
        <v>179</v>
      </c>
      <c r="B8" s="235">
        <f t="shared" si="0"/>
        <v>35216</v>
      </c>
      <c r="C8" s="235">
        <f aca="true" t="shared" si="4" ref="C8:J8">C22+C24+C26+C30+C35+C37</f>
        <v>28</v>
      </c>
      <c r="D8" s="235">
        <f t="shared" si="4"/>
        <v>11</v>
      </c>
      <c r="E8" s="235">
        <f t="shared" si="4"/>
        <v>38</v>
      </c>
      <c r="F8" s="235">
        <f t="shared" si="4"/>
        <v>77</v>
      </c>
      <c r="G8" s="235">
        <f t="shared" si="4"/>
        <v>19</v>
      </c>
      <c r="H8" s="235">
        <f t="shared" si="4"/>
        <v>9</v>
      </c>
      <c r="I8" s="235">
        <f t="shared" si="4"/>
        <v>48</v>
      </c>
      <c r="J8" s="235">
        <f t="shared" si="4"/>
        <v>76</v>
      </c>
      <c r="K8" s="236">
        <f t="shared" si="2"/>
        <v>1</v>
      </c>
      <c r="L8" s="236">
        <v>35215</v>
      </c>
      <c r="M8" s="237" t="s">
        <v>179</v>
      </c>
      <c r="N8" s="287"/>
    </row>
    <row r="9" spans="1:14" ht="18" customHeight="1">
      <c r="A9" s="231" t="s">
        <v>180</v>
      </c>
      <c r="B9" s="232">
        <f t="shared" si="0"/>
        <v>134785</v>
      </c>
      <c r="C9" s="238">
        <v>103</v>
      </c>
      <c r="D9" s="239">
        <v>148</v>
      </c>
      <c r="E9" s="238">
        <v>147</v>
      </c>
      <c r="F9" s="232">
        <f aca="true" t="shared" si="5" ref="F9:F14">SUM(C9:E9)</f>
        <v>398</v>
      </c>
      <c r="G9" s="238">
        <v>71</v>
      </c>
      <c r="H9" s="239">
        <v>143</v>
      </c>
      <c r="I9" s="238">
        <v>140</v>
      </c>
      <c r="J9" s="232">
        <f aca="true" t="shared" si="6" ref="J9:J14">SUM(G9:I9)</f>
        <v>354</v>
      </c>
      <c r="K9" s="232">
        <f t="shared" si="2"/>
        <v>44</v>
      </c>
      <c r="L9" s="233">
        <v>134741</v>
      </c>
      <c r="M9" s="234" t="s">
        <v>180</v>
      </c>
      <c r="N9" s="287"/>
    </row>
    <row r="10" spans="1:13" ht="18" customHeight="1">
      <c r="A10" s="231" t="s">
        <v>181</v>
      </c>
      <c r="B10" s="232">
        <f t="shared" si="0"/>
        <v>23158</v>
      </c>
      <c r="C10" s="238">
        <v>19</v>
      </c>
      <c r="D10" s="238">
        <v>13</v>
      </c>
      <c r="E10" s="238">
        <v>21</v>
      </c>
      <c r="F10" s="232">
        <f>SUM(C10:E10)</f>
        <v>53</v>
      </c>
      <c r="G10" s="240">
        <v>13</v>
      </c>
      <c r="H10" s="240">
        <v>10</v>
      </c>
      <c r="I10" s="240">
        <v>38</v>
      </c>
      <c r="J10" s="232">
        <f t="shared" si="6"/>
        <v>61</v>
      </c>
      <c r="K10" s="232">
        <f t="shared" si="2"/>
        <v>-8</v>
      </c>
      <c r="L10" s="233">
        <v>23166</v>
      </c>
      <c r="M10" s="234" t="s">
        <v>181</v>
      </c>
    </row>
    <row r="11" spans="1:13" ht="18" customHeight="1">
      <c r="A11" s="231" t="s">
        <v>214</v>
      </c>
      <c r="B11" s="232">
        <f t="shared" si="0"/>
        <v>32375</v>
      </c>
      <c r="C11" s="238">
        <v>17</v>
      </c>
      <c r="D11" s="238">
        <v>17</v>
      </c>
      <c r="E11" s="238">
        <v>48</v>
      </c>
      <c r="F11" s="232">
        <f>SUM(C11:E11)</f>
        <v>82</v>
      </c>
      <c r="G11" s="240">
        <v>15</v>
      </c>
      <c r="H11" s="240">
        <v>15</v>
      </c>
      <c r="I11" s="240">
        <v>31</v>
      </c>
      <c r="J11" s="232">
        <f t="shared" si="6"/>
        <v>61</v>
      </c>
      <c r="K11" s="232">
        <f t="shared" si="2"/>
        <v>21</v>
      </c>
      <c r="L11" s="233">
        <v>32354</v>
      </c>
      <c r="M11" s="234" t="s">
        <v>214</v>
      </c>
    </row>
    <row r="12" spans="1:13" ht="18" customHeight="1">
      <c r="A12" s="231" t="s">
        <v>182</v>
      </c>
      <c r="B12" s="232">
        <f t="shared" si="0"/>
        <v>28455</v>
      </c>
      <c r="C12" s="238">
        <v>16</v>
      </c>
      <c r="D12" s="238">
        <v>19</v>
      </c>
      <c r="E12" s="238">
        <v>28</v>
      </c>
      <c r="F12" s="232">
        <f t="shared" si="5"/>
        <v>63</v>
      </c>
      <c r="G12" s="240">
        <v>7</v>
      </c>
      <c r="H12" s="240">
        <v>15</v>
      </c>
      <c r="I12" s="240">
        <v>26</v>
      </c>
      <c r="J12" s="232">
        <f t="shared" si="6"/>
        <v>48</v>
      </c>
      <c r="K12" s="232">
        <f t="shared" si="2"/>
        <v>15</v>
      </c>
      <c r="L12" s="233">
        <v>28440</v>
      </c>
      <c r="M12" s="234" t="s">
        <v>182</v>
      </c>
    </row>
    <row r="13" spans="1:14" ht="18" customHeight="1">
      <c r="A13" s="231" t="s">
        <v>183</v>
      </c>
      <c r="B13" s="232">
        <f t="shared" si="0"/>
        <v>11890</v>
      </c>
      <c r="C13" s="238">
        <v>7</v>
      </c>
      <c r="D13" s="238">
        <v>8</v>
      </c>
      <c r="E13" s="238">
        <v>19</v>
      </c>
      <c r="F13" s="232">
        <f t="shared" si="5"/>
        <v>34</v>
      </c>
      <c r="G13" s="240">
        <v>10</v>
      </c>
      <c r="H13" s="240">
        <v>7</v>
      </c>
      <c r="I13" s="240">
        <v>12</v>
      </c>
      <c r="J13" s="232">
        <f t="shared" si="6"/>
        <v>29</v>
      </c>
      <c r="K13" s="232">
        <f t="shared" si="2"/>
        <v>5</v>
      </c>
      <c r="L13" s="233">
        <v>11885</v>
      </c>
      <c r="M13" s="234" t="s">
        <v>183</v>
      </c>
      <c r="N13" s="287"/>
    </row>
    <row r="14" spans="1:14" ht="18" customHeight="1">
      <c r="A14" s="231" t="s">
        <v>184</v>
      </c>
      <c r="B14" s="232">
        <f t="shared" si="0"/>
        <v>17154</v>
      </c>
      <c r="C14" s="238">
        <v>7</v>
      </c>
      <c r="D14" s="238">
        <v>7</v>
      </c>
      <c r="E14" s="238">
        <v>0</v>
      </c>
      <c r="F14" s="232">
        <f t="shared" si="5"/>
        <v>14</v>
      </c>
      <c r="G14" s="240">
        <v>6</v>
      </c>
      <c r="H14" s="240">
        <v>8</v>
      </c>
      <c r="I14" s="240">
        <v>15</v>
      </c>
      <c r="J14" s="232">
        <f t="shared" si="6"/>
        <v>29</v>
      </c>
      <c r="K14" s="232">
        <f t="shared" si="2"/>
        <v>-15</v>
      </c>
      <c r="L14" s="233">
        <v>17169</v>
      </c>
      <c r="M14" s="234" t="s">
        <v>184</v>
      </c>
      <c r="N14" s="287"/>
    </row>
    <row r="15" spans="1:14" ht="18" customHeight="1">
      <c r="A15" s="231" t="s">
        <v>185</v>
      </c>
      <c r="B15" s="232">
        <f aca="true" t="shared" si="7" ref="B15:B21">L15+K15</f>
        <v>12136</v>
      </c>
      <c r="C15" s="238">
        <v>4</v>
      </c>
      <c r="D15" s="238">
        <v>14</v>
      </c>
      <c r="E15" s="238">
        <v>21</v>
      </c>
      <c r="F15" s="232">
        <f aca="true" t="shared" si="8" ref="F15:F21">SUM(C15:E15)</f>
        <v>39</v>
      </c>
      <c r="G15" s="240">
        <v>6</v>
      </c>
      <c r="H15" s="240">
        <v>10</v>
      </c>
      <c r="I15" s="240">
        <v>23</v>
      </c>
      <c r="J15" s="232">
        <f aca="true" t="shared" si="9" ref="J15:J21">SUM(G15:I15)</f>
        <v>39</v>
      </c>
      <c r="K15" s="232">
        <f aca="true" t="shared" si="10" ref="K15:K21">F15-J15</f>
        <v>0</v>
      </c>
      <c r="L15" s="233">
        <v>12136</v>
      </c>
      <c r="M15" s="234" t="s">
        <v>185</v>
      </c>
      <c r="N15" s="287"/>
    </row>
    <row r="16" spans="1:14" ht="18" customHeight="1">
      <c r="A16" s="231" t="s">
        <v>195</v>
      </c>
      <c r="B16" s="232">
        <f t="shared" si="7"/>
        <v>29023</v>
      </c>
      <c r="C16" s="238">
        <v>13</v>
      </c>
      <c r="D16" s="238">
        <v>17</v>
      </c>
      <c r="E16" s="238">
        <v>28</v>
      </c>
      <c r="F16" s="232">
        <f t="shared" si="8"/>
        <v>58</v>
      </c>
      <c r="G16" s="240">
        <v>22</v>
      </c>
      <c r="H16" s="240">
        <v>12</v>
      </c>
      <c r="I16" s="240">
        <v>36</v>
      </c>
      <c r="J16" s="232">
        <f t="shared" si="9"/>
        <v>70</v>
      </c>
      <c r="K16" s="232">
        <f t="shared" si="10"/>
        <v>-12</v>
      </c>
      <c r="L16" s="233">
        <v>29035</v>
      </c>
      <c r="M16" s="234" t="s">
        <v>195</v>
      </c>
      <c r="N16" s="287"/>
    </row>
    <row r="17" spans="1:14" ht="18" customHeight="1">
      <c r="A17" s="231" t="s">
        <v>197</v>
      </c>
      <c r="B17" s="232">
        <f t="shared" si="7"/>
        <v>12469</v>
      </c>
      <c r="C17" s="238">
        <v>14</v>
      </c>
      <c r="D17" s="238">
        <v>7</v>
      </c>
      <c r="E17" s="238">
        <v>8</v>
      </c>
      <c r="F17" s="232">
        <f t="shared" si="8"/>
        <v>29</v>
      </c>
      <c r="G17" s="240">
        <v>9</v>
      </c>
      <c r="H17" s="240">
        <v>3</v>
      </c>
      <c r="I17" s="240">
        <v>13</v>
      </c>
      <c r="J17" s="232">
        <f t="shared" si="9"/>
        <v>25</v>
      </c>
      <c r="K17" s="232">
        <f t="shared" si="10"/>
        <v>4</v>
      </c>
      <c r="L17" s="233">
        <v>12465</v>
      </c>
      <c r="M17" s="234" t="s">
        <v>196</v>
      </c>
      <c r="N17" s="287"/>
    </row>
    <row r="18" spans="1:14" ht="18" customHeight="1">
      <c r="A18" s="231" t="s">
        <v>199</v>
      </c>
      <c r="B18" s="232">
        <f t="shared" si="7"/>
        <v>28789</v>
      </c>
      <c r="C18" s="238">
        <v>16</v>
      </c>
      <c r="D18" s="238">
        <v>16</v>
      </c>
      <c r="E18" s="238">
        <v>29</v>
      </c>
      <c r="F18" s="232">
        <f t="shared" si="8"/>
        <v>61</v>
      </c>
      <c r="G18" s="240">
        <v>22</v>
      </c>
      <c r="H18" s="240">
        <v>15</v>
      </c>
      <c r="I18" s="240">
        <v>38</v>
      </c>
      <c r="J18" s="232">
        <f t="shared" si="9"/>
        <v>75</v>
      </c>
      <c r="K18" s="232">
        <f t="shared" si="10"/>
        <v>-14</v>
      </c>
      <c r="L18" s="233">
        <v>28803</v>
      </c>
      <c r="M18" s="234" t="s">
        <v>198</v>
      </c>
      <c r="N18" s="287"/>
    </row>
    <row r="19" spans="1:13" ht="18" customHeight="1">
      <c r="A19" s="231" t="s">
        <v>200</v>
      </c>
      <c r="B19" s="232">
        <f t="shared" si="7"/>
        <v>13419</v>
      </c>
      <c r="C19" s="238">
        <v>6</v>
      </c>
      <c r="D19" s="238">
        <v>11</v>
      </c>
      <c r="E19" s="238">
        <v>23</v>
      </c>
      <c r="F19" s="232">
        <f t="shared" si="8"/>
        <v>40</v>
      </c>
      <c r="G19" s="240">
        <v>4</v>
      </c>
      <c r="H19" s="240">
        <v>1</v>
      </c>
      <c r="I19" s="240">
        <v>28</v>
      </c>
      <c r="J19" s="232">
        <f t="shared" si="9"/>
        <v>33</v>
      </c>
      <c r="K19" s="232">
        <f t="shared" si="10"/>
        <v>7</v>
      </c>
      <c r="L19" s="233">
        <v>13412</v>
      </c>
      <c r="M19" s="234" t="s">
        <v>200</v>
      </c>
    </row>
    <row r="20" spans="1:13" ht="18" customHeight="1">
      <c r="A20" s="231" t="s">
        <v>212</v>
      </c>
      <c r="B20" s="232">
        <f>L20+K20</f>
        <v>9338</v>
      </c>
      <c r="C20" s="238">
        <v>8</v>
      </c>
      <c r="D20" s="238">
        <v>7</v>
      </c>
      <c r="E20" s="238">
        <v>11</v>
      </c>
      <c r="F20" s="232">
        <f>SUM(C20:E20)</f>
        <v>26</v>
      </c>
      <c r="G20" s="240">
        <v>2</v>
      </c>
      <c r="H20" s="240">
        <v>1</v>
      </c>
      <c r="I20" s="240">
        <v>5</v>
      </c>
      <c r="J20" s="232">
        <f>SUM(G20:I20)</f>
        <v>8</v>
      </c>
      <c r="K20" s="232">
        <f t="shared" si="10"/>
        <v>18</v>
      </c>
      <c r="L20" s="233">
        <v>9320</v>
      </c>
      <c r="M20" s="234" t="s">
        <v>212</v>
      </c>
    </row>
    <row r="21" spans="1:13" ht="18" customHeight="1">
      <c r="A21" s="225" t="s">
        <v>205</v>
      </c>
      <c r="B21" s="232">
        <f t="shared" si="7"/>
        <v>10270</v>
      </c>
      <c r="C21" s="238">
        <v>7</v>
      </c>
      <c r="D21" s="238">
        <v>6</v>
      </c>
      <c r="E21" s="238">
        <v>13</v>
      </c>
      <c r="F21" s="232">
        <f t="shared" si="8"/>
        <v>26</v>
      </c>
      <c r="G21" s="240">
        <v>5</v>
      </c>
      <c r="H21" s="240">
        <v>4</v>
      </c>
      <c r="I21" s="240">
        <v>16</v>
      </c>
      <c r="J21" s="232">
        <f t="shared" si="9"/>
        <v>25</v>
      </c>
      <c r="K21" s="232">
        <f t="shared" si="10"/>
        <v>1</v>
      </c>
      <c r="L21" s="236">
        <v>10269</v>
      </c>
      <c r="M21" s="237" t="s">
        <v>205</v>
      </c>
    </row>
    <row r="22" spans="1:13" ht="18" customHeight="1">
      <c r="A22" s="243" t="s">
        <v>114</v>
      </c>
      <c r="B22" s="291">
        <f t="shared" si="0"/>
        <v>2487</v>
      </c>
      <c r="C22" s="298">
        <f aca="true" t="shared" si="11" ref="C22:J22">C23</f>
        <v>2</v>
      </c>
      <c r="D22" s="298">
        <f t="shared" si="11"/>
        <v>3</v>
      </c>
      <c r="E22" s="298">
        <f t="shared" si="11"/>
        <v>5</v>
      </c>
      <c r="F22" s="292">
        <f t="shared" si="11"/>
        <v>10</v>
      </c>
      <c r="G22" s="298">
        <f t="shared" si="11"/>
        <v>2</v>
      </c>
      <c r="H22" s="298">
        <f t="shared" si="11"/>
        <v>1</v>
      </c>
      <c r="I22" s="298">
        <f t="shared" si="11"/>
        <v>5</v>
      </c>
      <c r="J22" s="291">
        <f t="shared" si="11"/>
        <v>8</v>
      </c>
      <c r="K22" s="262">
        <f t="shared" si="2"/>
        <v>2</v>
      </c>
      <c r="L22" s="246">
        <v>2485</v>
      </c>
      <c r="M22" s="247" t="s">
        <v>114</v>
      </c>
    </row>
    <row r="23" spans="1:13" ht="18" customHeight="1">
      <c r="A23" s="248" t="s">
        <v>186</v>
      </c>
      <c r="B23" s="249">
        <f t="shared" si="0"/>
        <v>2487</v>
      </c>
      <c r="C23" s="392">
        <v>2</v>
      </c>
      <c r="D23" s="392">
        <v>3</v>
      </c>
      <c r="E23" s="392">
        <v>5</v>
      </c>
      <c r="F23" s="393">
        <f>SUM(C23:E23)</f>
        <v>10</v>
      </c>
      <c r="G23" s="394">
        <v>2</v>
      </c>
      <c r="H23" s="394">
        <v>1</v>
      </c>
      <c r="I23" s="395">
        <v>5</v>
      </c>
      <c r="J23" s="249">
        <f>SUM(G23:I23)</f>
        <v>8</v>
      </c>
      <c r="K23" s="249">
        <f t="shared" si="2"/>
        <v>2</v>
      </c>
      <c r="L23" s="250">
        <v>2485</v>
      </c>
      <c r="M23" s="251" t="s">
        <v>186</v>
      </c>
    </row>
    <row r="24" spans="1:13" ht="18" customHeight="1">
      <c r="A24" s="243" t="s">
        <v>146</v>
      </c>
      <c r="B24" s="244">
        <f t="shared" si="0"/>
        <v>1030</v>
      </c>
      <c r="C24" s="245">
        <f aca="true" t="shared" si="12" ref="C24:J24">SUM(C25:C25)</f>
        <v>1</v>
      </c>
      <c r="D24" s="245">
        <f t="shared" si="12"/>
        <v>1</v>
      </c>
      <c r="E24" s="245">
        <f t="shared" si="12"/>
        <v>1</v>
      </c>
      <c r="F24" s="391">
        <f t="shared" si="12"/>
        <v>3</v>
      </c>
      <c r="G24" s="245">
        <f t="shared" si="12"/>
        <v>0</v>
      </c>
      <c r="H24" s="245">
        <f t="shared" si="12"/>
        <v>0</v>
      </c>
      <c r="I24" s="245">
        <f t="shared" si="12"/>
        <v>4</v>
      </c>
      <c r="J24" s="244">
        <f t="shared" si="12"/>
        <v>4</v>
      </c>
      <c r="K24" s="244">
        <f t="shared" si="2"/>
        <v>-1</v>
      </c>
      <c r="L24" s="246">
        <v>1031</v>
      </c>
      <c r="M24" s="247" t="s">
        <v>146</v>
      </c>
    </row>
    <row r="25" spans="1:13" ht="18" customHeight="1">
      <c r="A25" s="225" t="s">
        <v>147</v>
      </c>
      <c r="B25" s="235">
        <f t="shared" si="0"/>
        <v>1030</v>
      </c>
      <c r="C25" s="241">
        <v>1</v>
      </c>
      <c r="D25" s="241">
        <v>1</v>
      </c>
      <c r="E25" s="241">
        <v>1</v>
      </c>
      <c r="F25" s="235">
        <f>SUM(C25:E25)</f>
        <v>3</v>
      </c>
      <c r="G25" s="242">
        <v>0</v>
      </c>
      <c r="H25" s="242">
        <v>0</v>
      </c>
      <c r="I25" s="242">
        <v>4</v>
      </c>
      <c r="J25" s="235">
        <f>SUM(G25:I25)</f>
        <v>4</v>
      </c>
      <c r="K25" s="235">
        <f t="shared" si="2"/>
        <v>-1</v>
      </c>
      <c r="L25" s="236">
        <v>1031</v>
      </c>
      <c r="M25" s="237" t="s">
        <v>147</v>
      </c>
    </row>
    <row r="26" spans="1:13" ht="18" customHeight="1">
      <c r="A26" s="243" t="s">
        <v>129</v>
      </c>
      <c r="B26" s="244">
        <f t="shared" si="0"/>
        <v>10762</v>
      </c>
      <c r="C26" s="245">
        <f aca="true" t="shared" si="13" ref="C26:J26">SUM(C27:C29)</f>
        <v>10</v>
      </c>
      <c r="D26" s="245">
        <f t="shared" si="13"/>
        <v>3</v>
      </c>
      <c r="E26" s="245">
        <f t="shared" si="13"/>
        <v>11</v>
      </c>
      <c r="F26" s="245">
        <f t="shared" si="13"/>
        <v>24</v>
      </c>
      <c r="G26" s="245">
        <f t="shared" si="13"/>
        <v>4</v>
      </c>
      <c r="H26" s="245">
        <f t="shared" si="13"/>
        <v>5</v>
      </c>
      <c r="I26" s="245">
        <f t="shared" si="13"/>
        <v>13</v>
      </c>
      <c r="J26" s="244">
        <f t="shared" si="13"/>
        <v>22</v>
      </c>
      <c r="K26" s="244">
        <f t="shared" si="2"/>
        <v>2</v>
      </c>
      <c r="L26" s="246">
        <v>10760</v>
      </c>
      <c r="M26" s="247" t="s">
        <v>129</v>
      </c>
    </row>
    <row r="27" spans="1:13" ht="18" customHeight="1">
      <c r="A27" s="231" t="s">
        <v>187</v>
      </c>
      <c r="B27" s="232">
        <f>L27+K27</f>
        <v>1375</v>
      </c>
      <c r="C27" s="238">
        <v>1</v>
      </c>
      <c r="D27" s="238">
        <v>1</v>
      </c>
      <c r="E27" s="238">
        <v>1</v>
      </c>
      <c r="F27" s="232">
        <f>SUM(C27:E27)</f>
        <v>3</v>
      </c>
      <c r="G27" s="240">
        <v>0</v>
      </c>
      <c r="H27" s="240">
        <v>0</v>
      </c>
      <c r="I27" s="240">
        <v>2</v>
      </c>
      <c r="J27" s="232">
        <f>SUM(G27:I27)</f>
        <v>2</v>
      </c>
      <c r="K27" s="232">
        <f>F27-J27</f>
        <v>1</v>
      </c>
      <c r="L27" s="233">
        <v>1374</v>
      </c>
      <c r="M27" s="234" t="s">
        <v>187</v>
      </c>
    </row>
    <row r="28" spans="1:13" ht="18" customHeight="1">
      <c r="A28" s="231" t="s">
        <v>219</v>
      </c>
      <c r="B28" s="232">
        <f t="shared" si="0"/>
        <v>6440</v>
      </c>
      <c r="C28" s="238">
        <v>7</v>
      </c>
      <c r="D28" s="238">
        <v>0</v>
      </c>
      <c r="E28" s="238">
        <v>7</v>
      </c>
      <c r="F28" s="232">
        <f>SUM(C28:E28)</f>
        <v>14</v>
      </c>
      <c r="G28" s="240">
        <v>4</v>
      </c>
      <c r="H28" s="240">
        <v>5</v>
      </c>
      <c r="I28" s="240">
        <v>9</v>
      </c>
      <c r="J28" s="232">
        <f>SUM(G28:I28)</f>
        <v>18</v>
      </c>
      <c r="K28" s="232">
        <f t="shared" si="2"/>
        <v>-4</v>
      </c>
      <c r="L28" s="233">
        <v>6444</v>
      </c>
      <c r="M28" s="234" t="s">
        <v>219</v>
      </c>
    </row>
    <row r="29" spans="1:13" ht="18" customHeight="1">
      <c r="A29" s="231" t="s">
        <v>220</v>
      </c>
      <c r="B29" s="232">
        <f t="shared" si="0"/>
        <v>2947</v>
      </c>
      <c r="C29" s="238">
        <v>2</v>
      </c>
      <c r="D29" s="238">
        <v>2</v>
      </c>
      <c r="E29" s="238">
        <v>3</v>
      </c>
      <c r="F29" s="232">
        <f>SUM(C29:E29)</f>
        <v>7</v>
      </c>
      <c r="G29" s="240">
        <v>0</v>
      </c>
      <c r="H29" s="240">
        <v>0</v>
      </c>
      <c r="I29" s="240">
        <v>2</v>
      </c>
      <c r="J29" s="232">
        <f>SUM(G29:I29)</f>
        <v>2</v>
      </c>
      <c r="K29" s="232">
        <f t="shared" si="2"/>
        <v>5</v>
      </c>
      <c r="L29" s="233">
        <v>2942</v>
      </c>
      <c r="M29" s="234" t="s">
        <v>220</v>
      </c>
    </row>
    <row r="30" spans="1:13" ht="18" customHeight="1">
      <c r="A30" s="309" t="s">
        <v>150</v>
      </c>
      <c r="B30" s="310">
        <f t="shared" si="0"/>
        <v>8668</v>
      </c>
      <c r="C30" s="292">
        <f aca="true" t="shared" si="14" ref="C30:J30">SUM(C31:C34)</f>
        <v>6</v>
      </c>
      <c r="D30" s="292">
        <f t="shared" si="14"/>
        <v>1</v>
      </c>
      <c r="E30" s="292">
        <f t="shared" si="14"/>
        <v>9</v>
      </c>
      <c r="F30" s="292">
        <f t="shared" si="14"/>
        <v>16</v>
      </c>
      <c r="G30" s="292">
        <f t="shared" si="14"/>
        <v>10</v>
      </c>
      <c r="H30" s="292">
        <f t="shared" si="14"/>
        <v>1</v>
      </c>
      <c r="I30" s="292">
        <f t="shared" si="14"/>
        <v>12</v>
      </c>
      <c r="J30" s="291">
        <f t="shared" si="14"/>
        <v>23</v>
      </c>
      <c r="K30" s="291">
        <f t="shared" si="2"/>
        <v>-7</v>
      </c>
      <c r="L30" s="311">
        <v>8675</v>
      </c>
      <c r="M30" s="312" t="s">
        <v>150</v>
      </c>
    </row>
    <row r="31" spans="1:13" ht="18" customHeight="1">
      <c r="A31" s="252" t="s">
        <v>151</v>
      </c>
      <c r="B31" s="253">
        <f t="shared" si="0"/>
        <v>3883</v>
      </c>
      <c r="C31" s="238">
        <v>4</v>
      </c>
      <c r="D31" s="238">
        <v>0</v>
      </c>
      <c r="E31" s="238">
        <v>4</v>
      </c>
      <c r="F31" s="232">
        <f>SUM(C31:E31)</f>
        <v>8</v>
      </c>
      <c r="G31" s="238">
        <v>2</v>
      </c>
      <c r="H31" s="238">
        <v>0</v>
      </c>
      <c r="I31" s="238">
        <v>5</v>
      </c>
      <c r="J31" s="238">
        <f>SUM(G31:I31)</f>
        <v>7</v>
      </c>
      <c r="K31" s="232">
        <f t="shared" si="2"/>
        <v>1</v>
      </c>
      <c r="L31" s="254">
        <v>3882</v>
      </c>
      <c r="M31" s="255" t="s">
        <v>151</v>
      </c>
    </row>
    <row r="32" spans="1:13" ht="18" customHeight="1">
      <c r="A32" s="231" t="s">
        <v>152</v>
      </c>
      <c r="B32" s="232">
        <f>L32+K32</f>
        <v>2330</v>
      </c>
      <c r="C32" s="238">
        <v>1</v>
      </c>
      <c r="D32" s="238">
        <v>1</v>
      </c>
      <c r="E32" s="238">
        <v>5</v>
      </c>
      <c r="F32" s="232">
        <f>SUM(C32:E32)</f>
        <v>7</v>
      </c>
      <c r="G32" s="240">
        <v>3</v>
      </c>
      <c r="H32" s="240">
        <v>0</v>
      </c>
      <c r="I32" s="240">
        <v>6</v>
      </c>
      <c r="J32" s="240">
        <f>SUM(G32:I32)</f>
        <v>9</v>
      </c>
      <c r="K32" s="232">
        <f aca="true" t="shared" si="15" ref="K32:K39">F32-J32</f>
        <v>-2</v>
      </c>
      <c r="L32" s="233">
        <v>2332</v>
      </c>
      <c r="M32" s="234" t="s">
        <v>152</v>
      </c>
    </row>
    <row r="33" spans="1:13" ht="18" customHeight="1">
      <c r="A33" s="231" t="s">
        <v>188</v>
      </c>
      <c r="B33" s="232">
        <f>L33+K33</f>
        <v>1624</v>
      </c>
      <c r="C33" s="238">
        <v>0</v>
      </c>
      <c r="D33" s="238">
        <v>0</v>
      </c>
      <c r="E33" s="238">
        <v>0</v>
      </c>
      <c r="F33" s="232">
        <f>SUM(C33:E33)</f>
        <v>0</v>
      </c>
      <c r="G33" s="240">
        <v>2</v>
      </c>
      <c r="H33" s="240">
        <v>0</v>
      </c>
      <c r="I33" s="240">
        <v>0</v>
      </c>
      <c r="J33" s="240">
        <f>SUM(G33:I33)</f>
        <v>2</v>
      </c>
      <c r="K33" s="232">
        <f t="shared" si="15"/>
        <v>-2</v>
      </c>
      <c r="L33" s="233">
        <v>1626</v>
      </c>
      <c r="M33" s="234" t="s">
        <v>188</v>
      </c>
    </row>
    <row r="34" spans="1:13" ht="18" customHeight="1">
      <c r="A34" s="237" t="s">
        <v>189</v>
      </c>
      <c r="B34" s="235">
        <f>L34+K34</f>
        <v>831</v>
      </c>
      <c r="C34" s="241">
        <v>1</v>
      </c>
      <c r="D34" s="241">
        <v>0</v>
      </c>
      <c r="E34" s="241">
        <v>0</v>
      </c>
      <c r="F34" s="235">
        <f>SUM(C34:E34)</f>
        <v>1</v>
      </c>
      <c r="G34" s="242">
        <v>3</v>
      </c>
      <c r="H34" s="242">
        <v>1</v>
      </c>
      <c r="I34" s="242">
        <v>1</v>
      </c>
      <c r="J34" s="242">
        <f>SUM(G34:I34)</f>
        <v>5</v>
      </c>
      <c r="K34" s="235">
        <f t="shared" si="15"/>
        <v>-4</v>
      </c>
      <c r="L34" s="236">
        <v>835</v>
      </c>
      <c r="M34" s="237" t="s">
        <v>189</v>
      </c>
    </row>
    <row r="35" spans="1:13" ht="18" customHeight="1">
      <c r="A35" s="290" t="s">
        <v>135</v>
      </c>
      <c r="B35" s="291">
        <f>L35+K35</f>
        <v>6351</v>
      </c>
      <c r="C35" s="292">
        <f aca="true" t="shared" si="16" ref="C35:J35">SUM(C36:C36)</f>
        <v>6</v>
      </c>
      <c r="D35" s="292">
        <f t="shared" si="16"/>
        <v>1</v>
      </c>
      <c r="E35" s="292">
        <f t="shared" si="16"/>
        <v>7</v>
      </c>
      <c r="F35" s="292">
        <f t="shared" si="16"/>
        <v>14</v>
      </c>
      <c r="G35" s="292">
        <f t="shared" si="16"/>
        <v>2</v>
      </c>
      <c r="H35" s="292">
        <f t="shared" si="16"/>
        <v>1</v>
      </c>
      <c r="I35" s="292">
        <f t="shared" si="16"/>
        <v>7</v>
      </c>
      <c r="J35" s="291">
        <f t="shared" si="16"/>
        <v>10</v>
      </c>
      <c r="K35" s="291">
        <f t="shared" si="15"/>
        <v>4</v>
      </c>
      <c r="L35" s="262">
        <v>6347</v>
      </c>
      <c r="M35" s="293" t="s">
        <v>135</v>
      </c>
    </row>
    <row r="36" spans="1:13" ht="18" customHeight="1">
      <c r="A36" s="260" t="s">
        <v>193</v>
      </c>
      <c r="B36" s="235">
        <f>K36+L36</f>
        <v>6351</v>
      </c>
      <c r="C36" s="284">
        <v>6</v>
      </c>
      <c r="D36" s="284">
        <v>1</v>
      </c>
      <c r="E36" s="284">
        <v>7</v>
      </c>
      <c r="F36" s="235">
        <f>SUM(C36:E36)</f>
        <v>14</v>
      </c>
      <c r="G36" s="284">
        <v>2</v>
      </c>
      <c r="H36" s="284">
        <v>1</v>
      </c>
      <c r="I36" s="284">
        <v>7</v>
      </c>
      <c r="J36" s="235">
        <f>SUM(G36:I36)</f>
        <v>10</v>
      </c>
      <c r="K36" s="235">
        <f t="shared" si="15"/>
        <v>4</v>
      </c>
      <c r="L36" s="236">
        <v>6347</v>
      </c>
      <c r="M36" s="261" t="s">
        <v>193</v>
      </c>
    </row>
    <row r="37" spans="1:13" ht="18" customHeight="1">
      <c r="A37" s="256" t="s">
        <v>138</v>
      </c>
      <c r="B37" s="244">
        <f>L37+K37</f>
        <v>5918</v>
      </c>
      <c r="C37" s="245">
        <f aca="true" t="shared" si="17" ref="C37:I37">SUM(C38:C39)</f>
        <v>3</v>
      </c>
      <c r="D37" s="245">
        <f t="shared" si="17"/>
        <v>2</v>
      </c>
      <c r="E37" s="245">
        <f t="shared" si="17"/>
        <v>5</v>
      </c>
      <c r="F37" s="244">
        <f t="shared" si="17"/>
        <v>10</v>
      </c>
      <c r="G37" s="245">
        <f t="shared" si="17"/>
        <v>1</v>
      </c>
      <c r="H37" s="245">
        <f t="shared" si="17"/>
        <v>1</v>
      </c>
      <c r="I37" s="245">
        <f t="shared" si="17"/>
        <v>7</v>
      </c>
      <c r="J37" s="262">
        <f>SUM(G37:I37)</f>
        <v>9</v>
      </c>
      <c r="K37" s="244">
        <f t="shared" si="15"/>
        <v>1</v>
      </c>
      <c r="L37" s="246">
        <v>5917</v>
      </c>
      <c r="M37" s="257" t="s">
        <v>138</v>
      </c>
    </row>
    <row r="38" spans="1:13" ht="18" customHeight="1">
      <c r="A38" s="258" t="s">
        <v>190</v>
      </c>
      <c r="B38" s="232">
        <f>L38+K38</f>
        <v>5063</v>
      </c>
      <c r="C38" s="238">
        <v>3</v>
      </c>
      <c r="D38" s="238">
        <v>1</v>
      </c>
      <c r="E38" s="238">
        <v>2</v>
      </c>
      <c r="F38" s="232">
        <f>SUM(C38:E38)</f>
        <v>6</v>
      </c>
      <c r="G38" s="238">
        <v>1</v>
      </c>
      <c r="H38" s="238">
        <v>1</v>
      </c>
      <c r="I38" s="238">
        <v>4</v>
      </c>
      <c r="J38" s="232">
        <f>SUM(G38:I38)</f>
        <v>6</v>
      </c>
      <c r="K38" s="232">
        <f t="shared" si="15"/>
        <v>0</v>
      </c>
      <c r="L38" s="233">
        <v>5063</v>
      </c>
      <c r="M38" s="259" t="s">
        <v>190</v>
      </c>
    </row>
    <row r="39" spans="1:13" ht="18" customHeight="1">
      <c r="A39" s="260" t="s">
        <v>158</v>
      </c>
      <c r="B39" s="235">
        <f>L39+K39</f>
        <v>855</v>
      </c>
      <c r="C39" s="241">
        <v>0</v>
      </c>
      <c r="D39" s="241">
        <v>1</v>
      </c>
      <c r="E39" s="241">
        <v>3</v>
      </c>
      <c r="F39" s="235">
        <f>SUM(C39:E39)</f>
        <v>4</v>
      </c>
      <c r="G39" s="242">
        <v>0</v>
      </c>
      <c r="H39" s="242">
        <v>0</v>
      </c>
      <c r="I39" s="242">
        <v>3</v>
      </c>
      <c r="J39" s="235">
        <f>SUM(G39:I39)</f>
        <v>3</v>
      </c>
      <c r="K39" s="235">
        <f t="shared" si="15"/>
        <v>1</v>
      </c>
      <c r="L39" s="236">
        <v>854</v>
      </c>
      <c r="M39" s="261" t="s">
        <v>158</v>
      </c>
    </row>
    <row r="40" ht="18" customHeight="1"/>
    <row r="41" spans="1:25" ht="18" customHeight="1">
      <c r="A41" s="313" t="s">
        <v>223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:25" ht="18" customHeight="1">
      <c r="A42" s="31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:25" ht="18" customHeight="1">
      <c r="A43" s="31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:25" ht="18" customHeight="1">
      <c r="A44" s="314"/>
      <c r="R44" s="194"/>
      <c r="S44" s="194"/>
      <c r="T44" s="194"/>
      <c r="U44" s="194"/>
      <c r="V44" s="194"/>
      <c r="W44" s="194"/>
      <c r="X44" s="194"/>
      <c r="Y44" s="194"/>
    </row>
    <row r="45" spans="1:25" ht="12">
      <c r="A45" s="195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12">
      <c r="A46" s="195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86"/>
      <c r="S46" s="286"/>
      <c r="T46" s="286"/>
      <c r="U46" s="286"/>
      <c r="V46" s="286"/>
      <c r="W46" s="286"/>
      <c r="X46" s="286"/>
      <c r="Y46" s="286"/>
    </row>
    <row r="48" spans="1:14" ht="12">
      <c r="A48" s="195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</row>
    <row r="52" ht="12">
      <c r="E52" s="263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selection activeCell="L10" sqref="L10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81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75</v>
      </c>
    </row>
    <row r="4" spans="2:16" ht="15" customHeight="1">
      <c r="B4" s="136" t="s">
        <v>76</v>
      </c>
      <c r="C4" s="137" t="s">
        <v>224</v>
      </c>
      <c r="D4" s="138" t="s">
        <v>225</v>
      </c>
      <c r="E4" s="138" t="s">
        <v>226</v>
      </c>
      <c r="F4" s="138" t="s">
        <v>227</v>
      </c>
      <c r="G4" s="138" t="s">
        <v>228</v>
      </c>
      <c r="H4" s="138" t="s">
        <v>229</v>
      </c>
      <c r="I4" s="138" t="s">
        <v>230</v>
      </c>
      <c r="J4" s="138" t="s">
        <v>231</v>
      </c>
      <c r="K4" s="138" t="s">
        <v>232</v>
      </c>
      <c r="L4" s="138" t="s">
        <v>233</v>
      </c>
      <c r="M4" s="138" t="s">
        <v>234</v>
      </c>
      <c r="N4" s="138" t="s">
        <v>235</v>
      </c>
      <c r="O4" s="139" t="s">
        <v>77</v>
      </c>
      <c r="P4" s="140"/>
    </row>
    <row r="5" spans="2:16" ht="15" customHeight="1">
      <c r="B5" s="141" t="s">
        <v>215</v>
      </c>
      <c r="C5" s="142">
        <v>642</v>
      </c>
      <c r="D5" s="143">
        <v>683</v>
      </c>
      <c r="E5" s="144">
        <v>668</v>
      </c>
      <c r="F5" s="144">
        <v>651</v>
      </c>
      <c r="G5" s="144">
        <v>580</v>
      </c>
      <c r="H5" s="145">
        <v>671</v>
      </c>
      <c r="I5" s="145">
        <v>568</v>
      </c>
      <c r="J5" s="145">
        <v>665</v>
      </c>
      <c r="K5" s="145">
        <v>675</v>
      </c>
      <c r="L5" s="145">
        <v>667</v>
      </c>
      <c r="M5" s="145">
        <v>717</v>
      </c>
      <c r="N5" s="272">
        <v>664</v>
      </c>
      <c r="O5" s="147">
        <v>7851</v>
      </c>
      <c r="P5" s="140"/>
    </row>
    <row r="6" spans="2:16" ht="15" customHeight="1">
      <c r="B6" s="148" t="s">
        <v>236</v>
      </c>
      <c r="C6" s="149">
        <v>642</v>
      </c>
      <c r="D6" s="150">
        <v>654</v>
      </c>
      <c r="E6" s="151">
        <v>589</v>
      </c>
      <c r="F6" s="151">
        <v>606</v>
      </c>
      <c r="G6" s="151">
        <v>563</v>
      </c>
      <c r="H6" s="152">
        <v>657</v>
      </c>
      <c r="I6" s="152">
        <v>638</v>
      </c>
      <c r="J6" s="152">
        <v>722</v>
      </c>
      <c r="K6" s="152">
        <v>604</v>
      </c>
      <c r="L6" s="152">
        <v>687</v>
      </c>
      <c r="M6" s="152">
        <v>676</v>
      </c>
      <c r="N6" s="271">
        <v>617</v>
      </c>
      <c r="O6" s="154">
        <v>7655</v>
      </c>
      <c r="P6" s="140"/>
    </row>
    <row r="7" spans="2:16" ht="15" customHeight="1">
      <c r="B7" s="148" t="s">
        <v>240</v>
      </c>
      <c r="C7" s="149">
        <v>690</v>
      </c>
      <c r="D7" s="150">
        <v>650</v>
      </c>
      <c r="E7" s="151">
        <v>635</v>
      </c>
      <c r="F7" s="151">
        <v>625</v>
      </c>
      <c r="G7" s="151">
        <v>611</v>
      </c>
      <c r="H7" s="152">
        <v>580</v>
      </c>
      <c r="I7" s="152">
        <v>590</v>
      </c>
      <c r="J7" s="152">
        <v>681</v>
      </c>
      <c r="K7" s="152">
        <v>593</v>
      </c>
      <c r="L7" s="152">
        <v>663</v>
      </c>
      <c r="M7" s="152">
        <v>697</v>
      </c>
      <c r="N7" s="271">
        <v>602</v>
      </c>
      <c r="O7" s="154">
        <v>7617</v>
      </c>
      <c r="P7" s="140"/>
    </row>
    <row r="8" spans="2:16" ht="15" customHeight="1">
      <c r="B8" s="148" t="s">
        <v>302</v>
      </c>
      <c r="C8" s="149">
        <v>716</v>
      </c>
      <c r="D8" s="150">
        <v>570</v>
      </c>
      <c r="E8" s="151">
        <v>580</v>
      </c>
      <c r="F8" s="151">
        <v>653</v>
      </c>
      <c r="G8" s="151">
        <v>590</v>
      </c>
      <c r="H8" s="152">
        <v>540</v>
      </c>
      <c r="I8" s="152">
        <v>639</v>
      </c>
      <c r="J8" s="152">
        <v>683</v>
      </c>
      <c r="K8" s="152">
        <v>601</v>
      </c>
      <c r="L8" s="152">
        <v>687</v>
      </c>
      <c r="M8" s="152">
        <v>621</v>
      </c>
      <c r="N8" s="271">
        <v>648</v>
      </c>
      <c r="O8" s="154">
        <v>7528</v>
      </c>
      <c r="P8" s="140"/>
    </row>
    <row r="9" spans="2:16" ht="15" customHeight="1">
      <c r="B9" s="148" t="s">
        <v>322</v>
      </c>
      <c r="C9" s="149">
        <v>627</v>
      </c>
      <c r="D9" s="150">
        <v>539</v>
      </c>
      <c r="E9" s="151">
        <v>605</v>
      </c>
      <c r="F9" s="151">
        <v>600</v>
      </c>
      <c r="G9" s="151">
        <v>514</v>
      </c>
      <c r="H9" s="152">
        <v>555</v>
      </c>
      <c r="I9" s="152">
        <v>601</v>
      </c>
      <c r="J9" s="152">
        <v>567</v>
      </c>
      <c r="K9" s="152">
        <v>602</v>
      </c>
      <c r="L9" s="152">
        <v>609</v>
      </c>
      <c r="M9" s="152">
        <v>636</v>
      </c>
      <c r="N9" s="271">
        <v>589</v>
      </c>
      <c r="O9" s="154">
        <v>7044</v>
      </c>
      <c r="P9" s="140"/>
    </row>
    <row r="10" spans="2:16" ht="15" customHeight="1">
      <c r="B10" s="155" t="s">
        <v>427</v>
      </c>
      <c r="C10" s="156">
        <v>624</v>
      </c>
      <c r="D10" s="157">
        <v>558</v>
      </c>
      <c r="E10" s="158">
        <v>599</v>
      </c>
      <c r="F10" s="158">
        <v>523</v>
      </c>
      <c r="G10" s="158">
        <v>511</v>
      </c>
      <c r="H10" s="159">
        <v>587</v>
      </c>
      <c r="I10" s="159">
        <v>566</v>
      </c>
      <c r="J10" s="159">
        <v>529</v>
      </c>
      <c r="K10" s="159">
        <v>624</v>
      </c>
      <c r="L10" s="159">
        <v>0</v>
      </c>
      <c r="M10" s="159">
        <v>0</v>
      </c>
      <c r="N10" s="159">
        <v>0</v>
      </c>
      <c r="O10" s="160">
        <f>SUM(C10:N10)</f>
        <v>5121</v>
      </c>
      <c r="P10" s="140"/>
    </row>
    <row r="11" spans="2:16" ht="9.75" customHeight="1">
      <c r="B11" s="161"/>
      <c r="C11" s="162"/>
      <c r="D11" s="16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163"/>
    </row>
    <row r="12" spans="2:25" s="164" customFormat="1" ht="15" customHeight="1">
      <c r="B12" s="164" t="s">
        <v>78</v>
      </c>
      <c r="C12" s="134"/>
      <c r="D12" s="134"/>
      <c r="N12" s="134" t="s">
        <v>75</v>
      </c>
      <c r="O12" s="165"/>
      <c r="P12" s="163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4" customFormat="1" ht="15" customHeight="1">
      <c r="B13" s="136" t="s">
        <v>76</v>
      </c>
      <c r="C13" s="137" t="s">
        <v>79</v>
      </c>
      <c r="D13" s="138" t="s">
        <v>80</v>
      </c>
      <c r="E13" s="138" t="s">
        <v>81</v>
      </c>
      <c r="F13" s="138" t="s">
        <v>82</v>
      </c>
      <c r="G13" s="138" t="s">
        <v>38</v>
      </c>
      <c r="H13" s="138" t="s">
        <v>83</v>
      </c>
      <c r="I13" s="138" t="s">
        <v>84</v>
      </c>
      <c r="J13" s="138" t="s">
        <v>85</v>
      </c>
      <c r="K13" s="138" t="s">
        <v>86</v>
      </c>
      <c r="L13" s="138" t="s">
        <v>87</v>
      </c>
      <c r="M13" s="138" t="s">
        <v>88</v>
      </c>
      <c r="N13" s="138" t="s">
        <v>89</v>
      </c>
      <c r="O13" s="139" t="s">
        <v>77</v>
      </c>
      <c r="P13" s="163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4" customFormat="1" ht="15" customHeight="1">
      <c r="B14" s="166" t="s">
        <v>215</v>
      </c>
      <c r="C14" s="142">
        <v>1080</v>
      </c>
      <c r="D14" s="143">
        <v>1075</v>
      </c>
      <c r="E14" s="144">
        <v>1148</v>
      </c>
      <c r="F14" s="144">
        <v>1253</v>
      </c>
      <c r="G14" s="144">
        <v>1047</v>
      </c>
      <c r="H14" s="294">
        <v>1259</v>
      </c>
      <c r="I14" s="294">
        <v>1106</v>
      </c>
      <c r="J14" s="143">
        <v>1117</v>
      </c>
      <c r="K14" s="145">
        <v>1042</v>
      </c>
      <c r="L14" s="145">
        <v>912</v>
      </c>
      <c r="M14" s="145">
        <v>1011</v>
      </c>
      <c r="N14" s="146">
        <v>977</v>
      </c>
      <c r="O14" s="147">
        <v>13027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4" customFormat="1" ht="15" customHeight="1">
      <c r="B15" s="148" t="s">
        <v>236</v>
      </c>
      <c r="C15" s="149">
        <v>1074</v>
      </c>
      <c r="D15" s="150">
        <v>1091</v>
      </c>
      <c r="E15" s="151">
        <v>1188</v>
      </c>
      <c r="F15" s="151">
        <v>1331</v>
      </c>
      <c r="G15" s="151">
        <v>1211</v>
      </c>
      <c r="H15" s="150">
        <v>1228</v>
      </c>
      <c r="I15" s="150">
        <v>1076</v>
      </c>
      <c r="J15" s="150">
        <v>1153</v>
      </c>
      <c r="K15" s="152">
        <v>1131</v>
      </c>
      <c r="L15" s="152">
        <v>1047</v>
      </c>
      <c r="M15" s="150">
        <v>1017</v>
      </c>
      <c r="N15" s="153">
        <v>1033</v>
      </c>
      <c r="O15" s="154">
        <v>13580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4" customFormat="1" ht="15" customHeight="1">
      <c r="B16" s="148" t="s">
        <v>240</v>
      </c>
      <c r="C16" s="149">
        <v>1081</v>
      </c>
      <c r="D16" s="150">
        <v>1159</v>
      </c>
      <c r="E16" s="151">
        <v>1146</v>
      </c>
      <c r="F16" s="151">
        <v>1303</v>
      </c>
      <c r="G16" s="151">
        <v>1102</v>
      </c>
      <c r="H16" s="295">
        <v>1245</v>
      </c>
      <c r="I16" s="295">
        <v>1158</v>
      </c>
      <c r="J16" s="295">
        <v>1226</v>
      </c>
      <c r="K16" s="150">
        <v>1023</v>
      </c>
      <c r="L16" s="152">
        <v>1042</v>
      </c>
      <c r="M16" s="150">
        <v>1052</v>
      </c>
      <c r="N16" s="153">
        <v>995</v>
      </c>
      <c r="O16" s="154">
        <v>13532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4" customFormat="1" ht="15" customHeight="1">
      <c r="B17" s="148" t="s">
        <v>302</v>
      </c>
      <c r="C17" s="149">
        <v>1212</v>
      </c>
      <c r="D17" s="150">
        <v>1162</v>
      </c>
      <c r="E17" s="151">
        <v>1236</v>
      </c>
      <c r="F17" s="151">
        <v>1376</v>
      </c>
      <c r="G17" s="151">
        <v>1177</v>
      </c>
      <c r="H17" s="150">
        <v>1175</v>
      </c>
      <c r="I17" s="150">
        <v>1132</v>
      </c>
      <c r="J17" s="150">
        <v>1143</v>
      </c>
      <c r="K17" s="150">
        <v>998</v>
      </c>
      <c r="L17" s="321">
        <v>935</v>
      </c>
      <c r="M17" s="150">
        <v>1026</v>
      </c>
      <c r="N17" s="150">
        <v>1032</v>
      </c>
      <c r="O17" s="154">
        <v>13604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4" customFormat="1" ht="15" customHeight="1">
      <c r="B18" s="148" t="s">
        <v>322</v>
      </c>
      <c r="C18" s="149">
        <v>1180</v>
      </c>
      <c r="D18" s="150">
        <v>1189</v>
      </c>
      <c r="E18" s="151">
        <v>1298</v>
      </c>
      <c r="F18" s="151">
        <v>1339</v>
      </c>
      <c r="G18" s="151">
        <v>1176</v>
      </c>
      <c r="H18" s="150">
        <v>1306</v>
      </c>
      <c r="I18" s="150">
        <v>1132</v>
      </c>
      <c r="J18" s="150">
        <v>1181</v>
      </c>
      <c r="K18" s="150">
        <v>1054</v>
      </c>
      <c r="L18" s="321">
        <v>1024</v>
      </c>
      <c r="M18" s="150">
        <v>1054</v>
      </c>
      <c r="N18" s="150">
        <v>1049</v>
      </c>
      <c r="O18" s="154">
        <v>13982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4" customFormat="1" ht="15" customHeight="1">
      <c r="B19" s="155" t="str">
        <f>B10</f>
        <v>21/10～22/6</v>
      </c>
      <c r="C19" s="156">
        <v>1163</v>
      </c>
      <c r="D19" s="157">
        <v>1167</v>
      </c>
      <c r="E19" s="158">
        <v>1263</v>
      </c>
      <c r="F19" s="158">
        <v>1338</v>
      </c>
      <c r="G19" s="158">
        <v>1143</v>
      </c>
      <c r="H19" s="157">
        <v>1297</v>
      </c>
      <c r="I19" s="157">
        <v>1158</v>
      </c>
      <c r="J19" s="157">
        <v>1197</v>
      </c>
      <c r="K19" s="289">
        <v>1083</v>
      </c>
      <c r="L19" s="289">
        <v>0</v>
      </c>
      <c r="M19" s="289">
        <v>0</v>
      </c>
      <c r="N19" s="289">
        <v>0</v>
      </c>
      <c r="O19" s="160">
        <f>SUM(C19:N19)</f>
        <v>10809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4" customFormat="1" ht="9.75" customHeight="1">
      <c r="C20" s="134"/>
      <c r="D20" s="134"/>
      <c r="O20" s="162"/>
      <c r="P20" s="163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4" customFormat="1" ht="15" customHeight="1">
      <c r="B21" s="164" t="s">
        <v>90</v>
      </c>
      <c r="C21" s="134"/>
      <c r="D21" s="134"/>
      <c r="N21" s="134" t="s">
        <v>75</v>
      </c>
      <c r="O21" s="165"/>
      <c r="P21" s="163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4" customFormat="1" ht="15" customHeight="1">
      <c r="B22" s="136" t="s">
        <v>76</v>
      </c>
      <c r="C22" s="137" t="s">
        <v>79</v>
      </c>
      <c r="D22" s="138" t="s">
        <v>80</v>
      </c>
      <c r="E22" s="138" t="s">
        <v>81</v>
      </c>
      <c r="F22" s="138" t="s">
        <v>82</v>
      </c>
      <c r="G22" s="138" t="s">
        <v>38</v>
      </c>
      <c r="H22" s="138" t="s">
        <v>83</v>
      </c>
      <c r="I22" s="138" t="s">
        <v>84</v>
      </c>
      <c r="J22" s="138" t="s">
        <v>85</v>
      </c>
      <c r="K22" s="138" t="s">
        <v>86</v>
      </c>
      <c r="L22" s="138" t="s">
        <v>87</v>
      </c>
      <c r="M22" s="138" t="s">
        <v>88</v>
      </c>
      <c r="N22" s="138" t="s">
        <v>89</v>
      </c>
      <c r="O22" s="139" t="s">
        <v>77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4" customFormat="1" ht="15" customHeight="1">
      <c r="B23" s="141" t="s">
        <v>215</v>
      </c>
      <c r="C23" s="294">
        <f>C5-C14</f>
        <v>-438</v>
      </c>
      <c r="D23" s="296">
        <f aca="true" t="shared" si="0" ref="D23:J23">D5-D14</f>
        <v>-392</v>
      </c>
      <c r="E23" s="294">
        <f t="shared" si="0"/>
        <v>-480</v>
      </c>
      <c r="F23" s="294">
        <f t="shared" si="0"/>
        <v>-602</v>
      </c>
      <c r="G23" s="294">
        <f t="shared" si="0"/>
        <v>-467</v>
      </c>
      <c r="H23" s="294">
        <f t="shared" si="0"/>
        <v>-588</v>
      </c>
      <c r="I23" s="294">
        <f t="shared" si="0"/>
        <v>-538</v>
      </c>
      <c r="J23" s="294">
        <f t="shared" si="0"/>
        <v>-452</v>
      </c>
      <c r="K23" s="294">
        <v>-367</v>
      </c>
      <c r="L23" s="294">
        <v>-245</v>
      </c>
      <c r="M23" s="294">
        <v>-294</v>
      </c>
      <c r="N23" s="294">
        <v>-313</v>
      </c>
      <c r="O23" s="147">
        <f aca="true" t="shared" si="1" ref="O23:O28">SUM(C23:N23)</f>
        <v>-5176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4" customFormat="1" ht="15" customHeight="1">
      <c r="B24" s="148" t="s">
        <v>236</v>
      </c>
      <c r="C24" s="150">
        <f>C6-C15</f>
        <v>-432</v>
      </c>
      <c r="D24" s="149">
        <f aca="true" t="shared" si="2" ref="D24:J24">D6-D15</f>
        <v>-437</v>
      </c>
      <c r="E24" s="150">
        <f t="shared" si="2"/>
        <v>-599</v>
      </c>
      <c r="F24" s="150">
        <f t="shared" si="2"/>
        <v>-725</v>
      </c>
      <c r="G24" s="150">
        <f t="shared" si="2"/>
        <v>-648</v>
      </c>
      <c r="H24" s="150">
        <f t="shared" si="2"/>
        <v>-571</v>
      </c>
      <c r="I24" s="150">
        <f t="shared" si="2"/>
        <v>-438</v>
      </c>
      <c r="J24" s="150">
        <f t="shared" si="2"/>
        <v>-431</v>
      </c>
      <c r="K24" s="150">
        <v>-527</v>
      </c>
      <c r="L24" s="150">
        <v>-360</v>
      </c>
      <c r="M24" s="150">
        <v>-341</v>
      </c>
      <c r="N24" s="150">
        <v>-416</v>
      </c>
      <c r="O24" s="154">
        <f t="shared" si="1"/>
        <v>-5925</v>
      </c>
      <c r="P24" s="163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4" customFormat="1" ht="15" customHeight="1">
      <c r="B25" s="148" t="s">
        <v>240</v>
      </c>
      <c r="C25" s="150">
        <f>C7-C16</f>
        <v>-391</v>
      </c>
      <c r="D25" s="149">
        <f aca="true" t="shared" si="3" ref="D25:J25">D7-D16</f>
        <v>-509</v>
      </c>
      <c r="E25" s="150">
        <f t="shared" si="3"/>
        <v>-511</v>
      </c>
      <c r="F25" s="150">
        <f t="shared" si="3"/>
        <v>-678</v>
      </c>
      <c r="G25" s="150">
        <f t="shared" si="3"/>
        <v>-491</v>
      </c>
      <c r="H25" s="150">
        <f t="shared" si="3"/>
        <v>-665</v>
      </c>
      <c r="I25" s="150">
        <f t="shared" si="3"/>
        <v>-568</v>
      </c>
      <c r="J25" s="150">
        <f t="shared" si="3"/>
        <v>-545</v>
      </c>
      <c r="K25" s="150">
        <v>-430</v>
      </c>
      <c r="L25" s="150">
        <v>-379</v>
      </c>
      <c r="M25" s="150">
        <v>-355</v>
      </c>
      <c r="N25" s="150">
        <v>-393</v>
      </c>
      <c r="O25" s="154">
        <f t="shared" si="1"/>
        <v>-5915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4" customFormat="1" ht="15" customHeight="1">
      <c r="B26" s="148" t="s">
        <v>302</v>
      </c>
      <c r="C26" s="150">
        <f>C8-C17</f>
        <v>-496</v>
      </c>
      <c r="D26" s="149">
        <f aca="true" t="shared" si="4" ref="D26:J26">D8-D17</f>
        <v>-592</v>
      </c>
      <c r="E26" s="150">
        <f t="shared" si="4"/>
        <v>-656</v>
      </c>
      <c r="F26" s="150">
        <f t="shared" si="4"/>
        <v>-723</v>
      </c>
      <c r="G26" s="150">
        <f t="shared" si="4"/>
        <v>-587</v>
      </c>
      <c r="H26" s="150">
        <f t="shared" si="4"/>
        <v>-635</v>
      </c>
      <c r="I26" s="150">
        <f t="shared" si="4"/>
        <v>-493</v>
      </c>
      <c r="J26" s="150">
        <f t="shared" si="4"/>
        <v>-460</v>
      </c>
      <c r="K26" s="150">
        <v>-397</v>
      </c>
      <c r="L26" s="150">
        <v>-248</v>
      </c>
      <c r="M26" s="150">
        <v>-405</v>
      </c>
      <c r="N26" s="150">
        <v>-384</v>
      </c>
      <c r="O26" s="154">
        <f t="shared" si="1"/>
        <v>-6076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4" customFormat="1" ht="15" customHeight="1">
      <c r="B27" s="148" t="s">
        <v>322</v>
      </c>
      <c r="C27" s="295">
        <f>C9-C18</f>
        <v>-553</v>
      </c>
      <c r="D27" s="297">
        <f aca="true" t="shared" si="5" ref="D27:J27">D9-D18</f>
        <v>-650</v>
      </c>
      <c r="E27" s="295">
        <f t="shared" si="5"/>
        <v>-693</v>
      </c>
      <c r="F27" s="295">
        <f t="shared" si="5"/>
        <v>-739</v>
      </c>
      <c r="G27" s="295">
        <f t="shared" si="5"/>
        <v>-662</v>
      </c>
      <c r="H27" s="295">
        <f t="shared" si="5"/>
        <v>-751</v>
      </c>
      <c r="I27" s="295">
        <f t="shared" si="5"/>
        <v>-531</v>
      </c>
      <c r="J27" s="295">
        <f t="shared" si="5"/>
        <v>-614</v>
      </c>
      <c r="K27" s="295">
        <v>-452</v>
      </c>
      <c r="L27" s="295">
        <v>-415</v>
      </c>
      <c r="M27" s="295">
        <v>-418</v>
      </c>
      <c r="N27" s="295">
        <v>-460</v>
      </c>
      <c r="O27" s="154">
        <f t="shared" si="1"/>
        <v>-6938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4" customFormat="1" ht="15" customHeight="1">
      <c r="B28" s="171" t="str">
        <f>B10</f>
        <v>21/10～22/6</v>
      </c>
      <c r="C28" s="172">
        <f aca="true" t="shared" si="6" ref="C28:J28">C10-C19</f>
        <v>-539</v>
      </c>
      <c r="D28" s="173">
        <f t="shared" si="6"/>
        <v>-609</v>
      </c>
      <c r="E28" s="173">
        <f t="shared" si="6"/>
        <v>-664</v>
      </c>
      <c r="F28" s="173">
        <f t="shared" si="6"/>
        <v>-815</v>
      </c>
      <c r="G28" s="173">
        <f t="shared" si="6"/>
        <v>-632</v>
      </c>
      <c r="H28" s="173">
        <f t="shared" si="6"/>
        <v>-710</v>
      </c>
      <c r="I28" s="173">
        <f t="shared" si="6"/>
        <v>-592</v>
      </c>
      <c r="J28" s="173">
        <f t="shared" si="6"/>
        <v>-668</v>
      </c>
      <c r="K28" s="173">
        <v>-459</v>
      </c>
      <c r="L28" s="173">
        <v>0</v>
      </c>
      <c r="M28" s="173">
        <v>0</v>
      </c>
      <c r="N28" s="174">
        <v>0</v>
      </c>
      <c r="O28" s="175">
        <f t="shared" si="1"/>
        <v>-5688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4" customFormat="1" ht="9.75" customHeight="1">
      <c r="C29" s="134"/>
      <c r="D29" s="134"/>
      <c r="O29" s="162"/>
      <c r="P29" s="163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4" customFormat="1" ht="15" customHeight="1">
      <c r="B30" s="176" t="s">
        <v>91</v>
      </c>
      <c r="C30" s="134"/>
      <c r="D30" s="134"/>
      <c r="N30" s="135"/>
      <c r="O30" s="177"/>
      <c r="P30" s="163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4" customFormat="1" ht="15" customHeight="1">
      <c r="B31" s="134" t="s">
        <v>92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75</v>
      </c>
      <c r="O31" s="165"/>
      <c r="P31" s="163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4" customFormat="1" ht="15" customHeight="1">
      <c r="B32" s="136" t="s">
        <v>76</v>
      </c>
      <c r="C32" s="137" t="s">
        <v>79</v>
      </c>
      <c r="D32" s="138" t="s">
        <v>80</v>
      </c>
      <c r="E32" s="138" t="s">
        <v>81</v>
      </c>
      <c r="F32" s="138" t="s">
        <v>82</v>
      </c>
      <c r="G32" s="138" t="s">
        <v>38</v>
      </c>
      <c r="H32" s="138" t="s">
        <v>83</v>
      </c>
      <c r="I32" s="138" t="s">
        <v>84</v>
      </c>
      <c r="J32" s="138" t="s">
        <v>85</v>
      </c>
      <c r="K32" s="138" t="s">
        <v>86</v>
      </c>
      <c r="L32" s="138" t="s">
        <v>87</v>
      </c>
      <c r="M32" s="138" t="s">
        <v>88</v>
      </c>
      <c r="N32" s="138" t="s">
        <v>89</v>
      </c>
      <c r="O32" s="139" t="s">
        <v>77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4" customFormat="1" ht="15" customHeight="1">
      <c r="B33" s="148" t="s">
        <v>215</v>
      </c>
      <c r="C33" s="142">
        <v>1198</v>
      </c>
      <c r="D33" s="143">
        <v>1005</v>
      </c>
      <c r="E33" s="143">
        <v>881</v>
      </c>
      <c r="F33" s="143">
        <v>842</v>
      </c>
      <c r="G33" s="143">
        <v>872</v>
      </c>
      <c r="H33" s="143">
        <v>2972</v>
      </c>
      <c r="I33" s="143">
        <v>3213</v>
      </c>
      <c r="J33" s="143">
        <v>1220</v>
      </c>
      <c r="K33" s="143">
        <v>991</v>
      </c>
      <c r="L33" s="143">
        <v>1318</v>
      </c>
      <c r="M33" s="143">
        <v>1364</v>
      </c>
      <c r="N33" s="168">
        <v>1111</v>
      </c>
      <c r="O33" s="147">
        <v>16987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4" customFormat="1" ht="15" customHeight="1">
      <c r="B34" s="148" t="s">
        <v>236</v>
      </c>
      <c r="C34" s="149">
        <v>1174</v>
      </c>
      <c r="D34" s="150">
        <v>917</v>
      </c>
      <c r="E34" s="150">
        <v>789</v>
      </c>
      <c r="F34" s="150">
        <v>787</v>
      </c>
      <c r="G34" s="150">
        <v>848</v>
      </c>
      <c r="H34" s="150">
        <v>2725</v>
      </c>
      <c r="I34" s="150">
        <v>2934</v>
      </c>
      <c r="J34" s="150">
        <v>1118</v>
      </c>
      <c r="K34" s="150">
        <v>875</v>
      </c>
      <c r="L34" s="150">
        <v>1233</v>
      </c>
      <c r="M34" s="150">
        <v>1196</v>
      </c>
      <c r="N34" s="170">
        <v>965</v>
      </c>
      <c r="O34" s="154">
        <v>15561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4" customFormat="1" ht="15" customHeight="1">
      <c r="B35" s="148" t="s">
        <v>240</v>
      </c>
      <c r="C35" s="149">
        <v>1146</v>
      </c>
      <c r="D35" s="150">
        <v>824</v>
      </c>
      <c r="E35" s="150">
        <v>762</v>
      </c>
      <c r="F35" s="150">
        <v>759</v>
      </c>
      <c r="G35" s="150">
        <v>809</v>
      </c>
      <c r="H35" s="150">
        <v>2617</v>
      </c>
      <c r="I35" s="150">
        <v>2989</v>
      </c>
      <c r="J35" s="150">
        <v>1122</v>
      </c>
      <c r="K35" s="150">
        <v>788</v>
      </c>
      <c r="L35" s="150">
        <v>1114</v>
      </c>
      <c r="M35" s="150">
        <v>1194</v>
      </c>
      <c r="N35" s="170">
        <v>877</v>
      </c>
      <c r="O35" s="154">
        <v>15001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4" customFormat="1" ht="15" customHeight="1">
      <c r="B36" s="148" t="s">
        <v>302</v>
      </c>
      <c r="C36" s="149">
        <v>1216</v>
      </c>
      <c r="D36" s="150">
        <v>775</v>
      </c>
      <c r="E36" s="150">
        <v>760</v>
      </c>
      <c r="F36" s="150">
        <v>722</v>
      </c>
      <c r="G36" s="150">
        <v>748</v>
      </c>
      <c r="H36" s="150">
        <v>2697</v>
      </c>
      <c r="I36" s="150">
        <v>2701</v>
      </c>
      <c r="J36" s="150">
        <v>986</v>
      </c>
      <c r="K36" s="150">
        <v>907</v>
      </c>
      <c r="L36" s="150">
        <v>1207</v>
      </c>
      <c r="M36" s="150">
        <v>1186</v>
      </c>
      <c r="N36" s="170">
        <v>1105</v>
      </c>
      <c r="O36" s="154">
        <v>15010</v>
      </c>
      <c r="P36" s="163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4" customFormat="1" ht="15" customHeight="1">
      <c r="B37" s="148" t="s">
        <v>322</v>
      </c>
      <c r="C37" s="149">
        <v>1092</v>
      </c>
      <c r="D37" s="150">
        <v>786</v>
      </c>
      <c r="E37" s="150">
        <v>814</v>
      </c>
      <c r="F37" s="150">
        <v>916</v>
      </c>
      <c r="G37" s="150">
        <v>832</v>
      </c>
      <c r="H37" s="150">
        <v>2827</v>
      </c>
      <c r="I37" s="150">
        <v>2846</v>
      </c>
      <c r="J37" s="150">
        <v>879</v>
      </c>
      <c r="K37" s="150">
        <v>1020</v>
      </c>
      <c r="L37" s="150">
        <v>1191</v>
      </c>
      <c r="M37" s="150">
        <v>1229</v>
      </c>
      <c r="N37" s="170">
        <v>1037</v>
      </c>
      <c r="O37" s="154">
        <v>15469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4" customFormat="1" ht="15" customHeight="1">
      <c r="B38" s="273" t="str">
        <f>B10</f>
        <v>21/10～22/6</v>
      </c>
      <c r="C38" s="156">
        <v>1085</v>
      </c>
      <c r="D38" s="157">
        <v>840</v>
      </c>
      <c r="E38" s="157">
        <v>656</v>
      </c>
      <c r="F38" s="157">
        <v>789</v>
      </c>
      <c r="G38" s="157">
        <v>673</v>
      </c>
      <c r="H38" s="157">
        <v>2772</v>
      </c>
      <c r="I38" s="157">
        <v>2648</v>
      </c>
      <c r="J38" s="157">
        <v>852</v>
      </c>
      <c r="K38" s="157">
        <v>846</v>
      </c>
      <c r="L38" s="157">
        <v>0</v>
      </c>
      <c r="M38" s="157">
        <v>0</v>
      </c>
      <c r="N38" s="157">
        <v>0</v>
      </c>
      <c r="O38" s="160">
        <f>SUM(C38:N38)</f>
        <v>11161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4" customFormat="1" ht="9.75" customHeight="1">
      <c r="B39" s="161"/>
      <c r="C39" s="162"/>
      <c r="D39" s="162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2"/>
      <c r="P39" s="178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4" t="s">
        <v>93</v>
      </c>
      <c r="C40" s="134"/>
      <c r="D40" s="134"/>
      <c r="E40" s="164"/>
      <c r="F40" s="164"/>
      <c r="G40" s="164"/>
      <c r="H40" s="164"/>
      <c r="I40" s="164"/>
      <c r="J40" s="164"/>
      <c r="K40" s="164"/>
      <c r="L40" s="164"/>
      <c r="M40" s="164"/>
      <c r="N40" s="134" t="s">
        <v>75</v>
      </c>
    </row>
    <row r="41" spans="2:16" ht="15" customHeight="1">
      <c r="B41" s="136" t="s">
        <v>76</v>
      </c>
      <c r="C41" s="137" t="s">
        <v>79</v>
      </c>
      <c r="D41" s="138" t="s">
        <v>80</v>
      </c>
      <c r="E41" s="138" t="s">
        <v>81</v>
      </c>
      <c r="F41" s="138" t="s">
        <v>82</v>
      </c>
      <c r="G41" s="138" t="s">
        <v>38</v>
      </c>
      <c r="H41" s="138" t="s">
        <v>83</v>
      </c>
      <c r="I41" s="138" t="s">
        <v>84</v>
      </c>
      <c r="J41" s="138" t="s">
        <v>85</v>
      </c>
      <c r="K41" s="138" t="s">
        <v>86</v>
      </c>
      <c r="L41" s="138" t="s">
        <v>87</v>
      </c>
      <c r="M41" s="138" t="s">
        <v>88</v>
      </c>
      <c r="N41" s="138" t="s">
        <v>89</v>
      </c>
      <c r="O41" s="139" t="s">
        <v>77</v>
      </c>
      <c r="P41" s="140"/>
    </row>
    <row r="42" spans="2:16" ht="15" customHeight="1">
      <c r="B42" s="141" t="s">
        <v>215</v>
      </c>
      <c r="C42" s="142">
        <v>1278</v>
      </c>
      <c r="D42" s="143">
        <v>981</v>
      </c>
      <c r="E42" s="143">
        <v>890</v>
      </c>
      <c r="F42" s="143">
        <v>976</v>
      </c>
      <c r="G42" s="143">
        <v>1122</v>
      </c>
      <c r="H42" s="143">
        <v>7076</v>
      </c>
      <c r="I42" s="143">
        <v>2644</v>
      </c>
      <c r="J42" s="143">
        <v>1381</v>
      </c>
      <c r="K42" s="143">
        <v>1133</v>
      </c>
      <c r="L42" s="143">
        <v>1309</v>
      </c>
      <c r="M42" s="143">
        <v>1320</v>
      </c>
      <c r="N42" s="168">
        <v>1328</v>
      </c>
      <c r="O42" s="147">
        <v>21438</v>
      </c>
      <c r="P42" s="140"/>
    </row>
    <row r="43" spans="2:16" ht="15" customHeight="1">
      <c r="B43" s="148" t="s">
        <v>236</v>
      </c>
      <c r="C43" s="149">
        <v>1196</v>
      </c>
      <c r="D43" s="150">
        <v>1043</v>
      </c>
      <c r="E43" s="150">
        <v>904</v>
      </c>
      <c r="F43" s="150">
        <v>1003</v>
      </c>
      <c r="G43" s="150">
        <v>1099</v>
      </c>
      <c r="H43" s="150">
        <v>6721</v>
      </c>
      <c r="I43" s="150">
        <v>2819</v>
      </c>
      <c r="J43" s="150">
        <v>1293</v>
      </c>
      <c r="K43" s="150">
        <v>1128</v>
      </c>
      <c r="L43" s="150">
        <v>1341</v>
      </c>
      <c r="M43" s="150">
        <v>1213</v>
      </c>
      <c r="N43" s="170">
        <v>1341</v>
      </c>
      <c r="O43" s="154">
        <v>21101</v>
      </c>
      <c r="P43" s="140"/>
    </row>
    <row r="44" spans="2:16" ht="15" customHeight="1">
      <c r="B44" s="148" t="s">
        <v>240</v>
      </c>
      <c r="C44" s="149">
        <v>1397</v>
      </c>
      <c r="D44" s="150">
        <v>1017</v>
      </c>
      <c r="E44" s="150">
        <v>861</v>
      </c>
      <c r="F44" s="150">
        <v>1067</v>
      </c>
      <c r="G44" s="150">
        <v>1112</v>
      </c>
      <c r="H44" s="150">
        <v>7032</v>
      </c>
      <c r="I44" s="150">
        <v>2896</v>
      </c>
      <c r="J44" s="150">
        <v>1344</v>
      </c>
      <c r="K44" s="150">
        <v>1133</v>
      </c>
      <c r="L44" s="150">
        <v>1324</v>
      </c>
      <c r="M44" s="150">
        <v>1347</v>
      </c>
      <c r="N44" s="170">
        <v>1292</v>
      </c>
      <c r="O44" s="154">
        <v>21822</v>
      </c>
      <c r="P44" s="140"/>
    </row>
    <row r="45" spans="2:16" ht="15" customHeight="1">
      <c r="B45" s="148" t="s">
        <v>302</v>
      </c>
      <c r="C45" s="149">
        <v>1238</v>
      </c>
      <c r="D45" s="150">
        <v>994</v>
      </c>
      <c r="E45" s="150">
        <v>844</v>
      </c>
      <c r="F45" s="150">
        <v>1052</v>
      </c>
      <c r="G45" s="150">
        <v>1240</v>
      </c>
      <c r="H45" s="150">
        <v>6973</v>
      </c>
      <c r="I45" s="150">
        <v>2744</v>
      </c>
      <c r="J45" s="150">
        <v>1240</v>
      </c>
      <c r="K45" s="150">
        <v>989</v>
      </c>
      <c r="L45" s="150">
        <v>1340</v>
      </c>
      <c r="M45" s="150">
        <v>1219</v>
      </c>
      <c r="N45" s="170">
        <v>1354</v>
      </c>
      <c r="O45" s="154">
        <v>21227</v>
      </c>
      <c r="P45" s="140"/>
    </row>
    <row r="46" spans="2:16" ht="15" customHeight="1">
      <c r="B46" s="148" t="s">
        <v>313</v>
      </c>
      <c r="C46" s="149">
        <v>1162</v>
      </c>
      <c r="D46" s="150">
        <v>845</v>
      </c>
      <c r="E46" s="150">
        <v>950</v>
      </c>
      <c r="F46" s="150">
        <v>973</v>
      </c>
      <c r="G46" s="150">
        <v>1056</v>
      </c>
      <c r="H46" s="150">
        <v>6923</v>
      </c>
      <c r="I46" s="150">
        <v>2508</v>
      </c>
      <c r="J46" s="150">
        <v>1038</v>
      </c>
      <c r="K46" s="150">
        <v>1055</v>
      </c>
      <c r="L46" s="150">
        <v>1301</v>
      </c>
      <c r="M46" s="150">
        <v>1062</v>
      </c>
      <c r="N46" s="170">
        <v>1182</v>
      </c>
      <c r="O46" s="154">
        <v>20055</v>
      </c>
      <c r="P46" s="140"/>
    </row>
    <row r="47" spans="2:16" ht="15" customHeight="1">
      <c r="B47" s="155" t="str">
        <f>B10</f>
        <v>21/10～22/6</v>
      </c>
      <c r="C47" s="156">
        <v>1008</v>
      </c>
      <c r="D47" s="157">
        <v>790</v>
      </c>
      <c r="E47" s="157">
        <v>778</v>
      </c>
      <c r="F47" s="157">
        <v>873</v>
      </c>
      <c r="G47" s="157">
        <v>933</v>
      </c>
      <c r="H47" s="157">
        <v>6232</v>
      </c>
      <c r="I47" s="157">
        <v>2312</v>
      </c>
      <c r="J47" s="157">
        <v>847</v>
      </c>
      <c r="K47" s="157">
        <v>899</v>
      </c>
      <c r="L47" s="157">
        <v>0</v>
      </c>
      <c r="M47" s="157">
        <v>0</v>
      </c>
      <c r="N47" s="157">
        <v>0</v>
      </c>
      <c r="O47" s="160">
        <f>SUM(C47:N47)</f>
        <v>14672</v>
      </c>
      <c r="P47" s="140"/>
    </row>
    <row r="48" spans="2:16" ht="9.75" customHeight="1">
      <c r="B48" s="164"/>
      <c r="C48" s="134"/>
      <c r="D48" s="13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2"/>
      <c r="P48" s="163"/>
    </row>
    <row r="49" spans="2:16" s="134" customFormat="1" ht="15" customHeight="1">
      <c r="B49" s="164" t="s">
        <v>94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34" t="s">
        <v>75</v>
      </c>
      <c r="O49" s="165"/>
      <c r="P49" s="163"/>
    </row>
    <row r="50" spans="2:16" s="134" customFormat="1" ht="15" customHeight="1">
      <c r="B50" s="136" t="s">
        <v>76</v>
      </c>
      <c r="C50" s="137" t="s">
        <v>79</v>
      </c>
      <c r="D50" s="138" t="s">
        <v>80</v>
      </c>
      <c r="E50" s="138" t="s">
        <v>81</v>
      </c>
      <c r="F50" s="138" t="s">
        <v>82</v>
      </c>
      <c r="G50" s="138" t="s">
        <v>38</v>
      </c>
      <c r="H50" s="138" t="s">
        <v>83</v>
      </c>
      <c r="I50" s="138" t="s">
        <v>84</v>
      </c>
      <c r="J50" s="138" t="s">
        <v>85</v>
      </c>
      <c r="K50" s="138" t="s">
        <v>86</v>
      </c>
      <c r="L50" s="138" t="s">
        <v>87</v>
      </c>
      <c r="M50" s="138" t="s">
        <v>88</v>
      </c>
      <c r="N50" s="138" t="s">
        <v>89</v>
      </c>
      <c r="O50" s="139" t="s">
        <v>77</v>
      </c>
      <c r="P50" s="163"/>
    </row>
    <row r="51" spans="2:25" s="164" customFormat="1" ht="15" customHeight="1">
      <c r="B51" s="141" t="s">
        <v>215</v>
      </c>
      <c r="C51" s="167">
        <f aca="true" t="shared" si="7" ref="C51:J56">C33-C42</f>
        <v>-80</v>
      </c>
      <c r="D51" s="168">
        <f t="shared" si="7"/>
        <v>24</v>
      </c>
      <c r="E51" s="168">
        <f t="shared" si="7"/>
        <v>-9</v>
      </c>
      <c r="F51" s="168">
        <f t="shared" si="7"/>
        <v>-134</v>
      </c>
      <c r="G51" s="168">
        <f t="shared" si="7"/>
        <v>-250</v>
      </c>
      <c r="H51" s="168">
        <f t="shared" si="7"/>
        <v>-4104</v>
      </c>
      <c r="I51" s="168">
        <f t="shared" si="7"/>
        <v>569</v>
      </c>
      <c r="J51" s="168">
        <f t="shared" si="7"/>
        <v>-161</v>
      </c>
      <c r="K51" s="143">
        <v>-142</v>
      </c>
      <c r="L51" s="143">
        <v>9</v>
      </c>
      <c r="M51" s="168">
        <v>44</v>
      </c>
      <c r="N51" s="168">
        <v>-217</v>
      </c>
      <c r="O51" s="147">
        <f aca="true" t="shared" si="8" ref="O51:O56">SUM(C51:N51)</f>
        <v>-4451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4" customFormat="1" ht="15" customHeight="1">
      <c r="B52" s="148" t="s">
        <v>236</v>
      </c>
      <c r="C52" s="179">
        <f t="shared" si="7"/>
        <v>-22</v>
      </c>
      <c r="D52" s="170">
        <f t="shared" si="7"/>
        <v>-126</v>
      </c>
      <c r="E52" s="169">
        <f t="shared" si="7"/>
        <v>-115</v>
      </c>
      <c r="F52" s="169">
        <f t="shared" si="7"/>
        <v>-216</v>
      </c>
      <c r="G52" s="169">
        <f t="shared" si="7"/>
        <v>-251</v>
      </c>
      <c r="H52" s="150">
        <f t="shared" si="7"/>
        <v>-3996</v>
      </c>
      <c r="I52" s="180">
        <f t="shared" si="7"/>
        <v>115</v>
      </c>
      <c r="J52" s="151">
        <f t="shared" si="7"/>
        <v>-175</v>
      </c>
      <c r="K52" s="150">
        <v>-253</v>
      </c>
      <c r="L52" s="150">
        <v>-108</v>
      </c>
      <c r="M52" s="150">
        <v>-17</v>
      </c>
      <c r="N52" s="170">
        <v>-376</v>
      </c>
      <c r="O52" s="154">
        <f t="shared" si="8"/>
        <v>-5540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4" customFormat="1" ht="15" customHeight="1">
      <c r="B53" s="148" t="s">
        <v>240</v>
      </c>
      <c r="C53" s="149">
        <f t="shared" si="7"/>
        <v>-251</v>
      </c>
      <c r="D53" s="150">
        <f t="shared" si="7"/>
        <v>-193</v>
      </c>
      <c r="E53" s="151">
        <f t="shared" si="7"/>
        <v>-99</v>
      </c>
      <c r="F53" s="151">
        <f t="shared" si="7"/>
        <v>-308</v>
      </c>
      <c r="G53" s="151">
        <f t="shared" si="7"/>
        <v>-303</v>
      </c>
      <c r="H53" s="151">
        <f t="shared" si="7"/>
        <v>-4415</v>
      </c>
      <c r="I53" s="151">
        <f t="shared" si="7"/>
        <v>93</v>
      </c>
      <c r="J53" s="151">
        <f t="shared" si="7"/>
        <v>-222</v>
      </c>
      <c r="K53" s="151">
        <v>-345</v>
      </c>
      <c r="L53" s="151">
        <v>-210</v>
      </c>
      <c r="M53" s="151">
        <v>-153</v>
      </c>
      <c r="N53" s="169">
        <v>-415</v>
      </c>
      <c r="O53" s="154">
        <f t="shared" si="8"/>
        <v>-6821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4" customFormat="1" ht="15" customHeight="1">
      <c r="B54" s="148" t="s">
        <v>302</v>
      </c>
      <c r="C54" s="149">
        <f t="shared" si="7"/>
        <v>-22</v>
      </c>
      <c r="D54" s="150">
        <f t="shared" si="7"/>
        <v>-219</v>
      </c>
      <c r="E54" s="150">
        <f t="shared" si="7"/>
        <v>-84</v>
      </c>
      <c r="F54" s="150">
        <f t="shared" si="7"/>
        <v>-330</v>
      </c>
      <c r="G54" s="150">
        <f t="shared" si="7"/>
        <v>-492</v>
      </c>
      <c r="H54" s="150">
        <f t="shared" si="7"/>
        <v>-4276</v>
      </c>
      <c r="I54" s="150">
        <f t="shared" si="7"/>
        <v>-43</v>
      </c>
      <c r="J54" s="150">
        <f t="shared" si="7"/>
        <v>-254</v>
      </c>
      <c r="K54" s="150">
        <v>-82</v>
      </c>
      <c r="L54" s="150">
        <v>-133</v>
      </c>
      <c r="M54" s="150">
        <v>-33</v>
      </c>
      <c r="N54" s="170">
        <v>-249</v>
      </c>
      <c r="O54" s="154">
        <f t="shared" si="8"/>
        <v>-6217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4" customFormat="1" ht="15" customHeight="1">
      <c r="B55" s="148" t="s">
        <v>322</v>
      </c>
      <c r="C55" s="149">
        <f t="shared" si="7"/>
        <v>-70</v>
      </c>
      <c r="D55" s="150">
        <f t="shared" si="7"/>
        <v>-59</v>
      </c>
      <c r="E55" s="150">
        <f t="shared" si="7"/>
        <v>-136</v>
      </c>
      <c r="F55" s="150">
        <f t="shared" si="7"/>
        <v>-57</v>
      </c>
      <c r="G55" s="150">
        <f t="shared" si="7"/>
        <v>-224</v>
      </c>
      <c r="H55" s="150">
        <f t="shared" si="7"/>
        <v>-4096</v>
      </c>
      <c r="I55" s="150">
        <f t="shared" si="7"/>
        <v>338</v>
      </c>
      <c r="J55" s="150">
        <f t="shared" si="7"/>
        <v>-159</v>
      </c>
      <c r="K55" s="150">
        <v>-35</v>
      </c>
      <c r="L55" s="150">
        <v>-110</v>
      </c>
      <c r="M55" s="150">
        <v>167</v>
      </c>
      <c r="N55" s="170">
        <v>-145</v>
      </c>
      <c r="O55" s="154">
        <f t="shared" si="8"/>
        <v>-4586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4" customFormat="1" ht="15" customHeight="1">
      <c r="B56" s="171" t="str">
        <f>B10</f>
        <v>21/10～22/6</v>
      </c>
      <c r="C56" s="172">
        <f t="shared" si="7"/>
        <v>77</v>
      </c>
      <c r="D56" s="173">
        <f t="shared" si="7"/>
        <v>50</v>
      </c>
      <c r="E56" s="173">
        <f t="shared" si="7"/>
        <v>-122</v>
      </c>
      <c r="F56" s="173">
        <f t="shared" si="7"/>
        <v>-84</v>
      </c>
      <c r="G56" s="173">
        <f t="shared" si="7"/>
        <v>-260</v>
      </c>
      <c r="H56" s="173">
        <f t="shared" si="7"/>
        <v>-3460</v>
      </c>
      <c r="I56" s="173">
        <f t="shared" si="7"/>
        <v>336</v>
      </c>
      <c r="J56" s="173">
        <f t="shared" si="7"/>
        <v>5</v>
      </c>
      <c r="K56" s="173">
        <v>-53</v>
      </c>
      <c r="L56" s="173">
        <v>0</v>
      </c>
      <c r="M56" s="173">
        <v>0</v>
      </c>
      <c r="N56" s="174">
        <v>0</v>
      </c>
      <c r="O56" s="175">
        <f t="shared" si="8"/>
        <v>-3511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4" customFormat="1" ht="15" customHeight="1">
      <c r="C57" s="134"/>
      <c r="D57" s="134"/>
      <c r="O57" s="163"/>
      <c r="P57" s="163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4" customFormat="1" ht="15" customHeight="1">
      <c r="C58" s="134"/>
      <c r="D58" s="134"/>
      <c r="O58" s="163"/>
      <c r="P58" s="163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4" customFormat="1" ht="15" customHeight="1">
      <c r="C59" s="134"/>
      <c r="D59" s="134"/>
      <c r="O59" s="163"/>
      <c r="P59" s="163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4" customFormat="1" ht="15" customHeight="1">
      <c r="C60" s="134"/>
      <c r="D60" s="134"/>
      <c r="O60" s="163"/>
      <c r="P60" s="163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3"/>
      <c r="P61" s="163"/>
    </row>
    <row r="62" spans="2:16" s="134" customFormat="1" ht="15" customHeight="1">
      <c r="B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3"/>
      <c r="P62" s="163"/>
    </row>
    <row r="63" spans="3:25" s="164" customFormat="1" ht="15" customHeight="1">
      <c r="C63" s="134"/>
      <c r="D63" s="134"/>
      <c r="O63" s="163"/>
      <c r="P63" s="163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4" customFormat="1" ht="15" customHeight="1">
      <c r="C64" s="134"/>
      <c r="D64" s="134"/>
      <c r="O64" s="163"/>
      <c r="P64" s="163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4" customFormat="1" ht="15" customHeight="1">
      <c r="C65" s="134"/>
      <c r="D65" s="134"/>
      <c r="O65" s="163"/>
      <c r="P65" s="163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4" customFormat="1" ht="15" customHeight="1">
      <c r="C66" s="134"/>
      <c r="D66" s="134"/>
      <c r="O66" s="163"/>
      <c r="P66" s="163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4" customFormat="1" ht="15" customHeight="1">
      <c r="C67" s="134"/>
      <c r="D67" s="134"/>
      <c r="O67" s="163"/>
      <c r="P67" s="163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4" customFormat="1" ht="15" customHeight="1">
      <c r="C68" s="134"/>
      <c r="D68" s="134"/>
      <c r="O68" s="163"/>
      <c r="P68" s="163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4" customFormat="1" ht="15" customHeight="1">
      <c r="C69" s="134"/>
      <c r="D69" s="134"/>
      <c r="O69" s="163"/>
      <c r="P69" s="163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4" customFormat="1" ht="15" customHeight="1">
      <c r="C70" s="134"/>
      <c r="D70" s="134"/>
      <c r="O70" s="163"/>
      <c r="P70" s="163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4" customFormat="1" ht="15" customHeight="1">
      <c r="C71" s="134"/>
      <c r="D71" s="134"/>
      <c r="O71" s="163"/>
      <c r="P71" s="163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4" customFormat="1" ht="15" customHeight="1">
      <c r="C72" s="134"/>
      <c r="D72" s="134"/>
      <c r="O72" s="163"/>
      <c r="P72" s="163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4" customFormat="1" ht="15" customHeight="1">
      <c r="C73" s="134"/>
      <c r="D73" s="134"/>
      <c r="O73" s="163"/>
      <c r="P73" s="163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4" customFormat="1" ht="15" customHeight="1">
      <c r="C74" s="134"/>
      <c r="D74" s="134"/>
      <c r="O74" s="163"/>
      <c r="P74" s="163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4" customFormat="1" ht="15" customHeight="1">
      <c r="C75" s="134"/>
      <c r="D75" s="134"/>
      <c r="O75" s="163"/>
      <c r="P75" s="163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4" customFormat="1" ht="15" customHeight="1">
      <c r="C76" s="134"/>
      <c r="D76" s="134"/>
      <c r="O76" s="163"/>
      <c r="P76" s="163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4" customFormat="1" ht="15" customHeight="1">
      <c r="C77" s="134"/>
      <c r="D77" s="134"/>
      <c r="O77" s="163"/>
      <c r="P77" s="163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4" customFormat="1" ht="15" customHeight="1">
      <c r="C78" s="134"/>
      <c r="D78" s="134"/>
      <c r="O78" s="163"/>
      <c r="P78" s="163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4" customFormat="1" ht="15" customHeight="1">
      <c r="C79" s="134"/>
      <c r="D79" s="134"/>
      <c r="O79" s="163"/>
      <c r="P79" s="163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4" customFormat="1" ht="15" customHeight="1">
      <c r="C80" s="134"/>
      <c r="D80" s="134"/>
      <c r="O80" s="163"/>
      <c r="P80" s="163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4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4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4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4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4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4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4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4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4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4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4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4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4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4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4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4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4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4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4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4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4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4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4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4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4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4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4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4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4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4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4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4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4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4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4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4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4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4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4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4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4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4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4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4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4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4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4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4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4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4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4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4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4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4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4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4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4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4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4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4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4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4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4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4" customFormat="1" ht="15" customHeight="1">
      <c r="B144"/>
      <c r="C144" s="181"/>
      <c r="D144" s="181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4" customFormat="1" ht="15" customHeight="1">
      <c r="B145"/>
      <c r="C145" s="181"/>
      <c r="D145" s="181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4" customFormat="1" ht="15" customHeight="1">
      <c r="B146"/>
      <c r="C146" s="181"/>
      <c r="D146" s="181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4" customFormat="1" ht="15" customHeight="1">
      <c r="B147"/>
      <c r="C147" s="181"/>
      <c r="D147" s="181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4" customFormat="1" ht="15" customHeight="1">
      <c r="B148"/>
      <c r="C148" s="181"/>
      <c r="D148" s="181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4" customFormat="1" ht="15" customHeight="1">
      <c r="B149"/>
      <c r="C149" s="181"/>
      <c r="D149" s="181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4" customFormat="1" ht="15" customHeight="1">
      <c r="B150"/>
      <c r="C150" s="181"/>
      <c r="D150" s="181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4" customFormat="1" ht="15" customHeight="1">
      <c r="B151"/>
      <c r="C151" s="181"/>
      <c r="D151" s="181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4" customFormat="1" ht="15" customHeight="1">
      <c r="B152"/>
      <c r="C152" s="181"/>
      <c r="D152" s="181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4" customFormat="1" ht="15" customHeight="1">
      <c r="B153"/>
      <c r="C153" s="181"/>
      <c r="D153" s="181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4" customFormat="1" ht="15" customHeight="1">
      <c r="B154"/>
      <c r="C154" s="181"/>
      <c r="D154" s="181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4" customFormat="1" ht="15" customHeight="1">
      <c r="B155"/>
      <c r="C155" s="181"/>
      <c r="D155" s="181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4" customFormat="1" ht="15" customHeight="1">
      <c r="B156"/>
      <c r="C156" s="181"/>
      <c r="D156" s="181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4" customFormat="1" ht="15" customHeight="1">
      <c r="B157"/>
      <c r="C157" s="181"/>
      <c r="D157" s="181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4" customFormat="1" ht="15" customHeight="1">
      <c r="B158"/>
      <c r="C158" s="181"/>
      <c r="D158" s="181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4" customFormat="1" ht="15" customHeight="1">
      <c r="B159"/>
      <c r="C159" s="181"/>
      <c r="D159" s="181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4" customFormat="1" ht="15" customHeight="1">
      <c r="B160"/>
      <c r="C160" s="181"/>
      <c r="D160" s="181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4" customFormat="1" ht="15" customHeight="1">
      <c r="B161"/>
      <c r="C161" s="181"/>
      <c r="D161" s="181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workbookViewId="0" topLeftCell="A25">
      <selection activeCell="A1" sqref="A1"/>
    </sheetView>
  </sheetViews>
  <sheetFormatPr defaultColWidth="9.00390625" defaultRowHeight="16.5" customHeight="1"/>
  <cols>
    <col min="1" max="1" width="1.25" style="185" customWidth="1"/>
    <col min="2" max="2" width="4.75390625" style="185" customWidth="1"/>
    <col min="3" max="3" width="1.75390625" style="185" customWidth="1"/>
    <col min="4" max="4" width="3.00390625" style="185" customWidth="1"/>
    <col min="5" max="5" width="2.625" style="185" customWidth="1"/>
    <col min="6" max="6" width="0.875" style="185" customWidth="1"/>
    <col min="7" max="8" width="2.625" style="185" customWidth="1"/>
    <col min="9" max="9" width="1.75390625" style="185" customWidth="1"/>
    <col min="10" max="10" width="3.625" style="185" customWidth="1"/>
    <col min="11" max="11" width="1.875" style="185" customWidth="1"/>
    <col min="12" max="12" width="1.12109375" style="185" customWidth="1"/>
    <col min="13" max="13" width="2.625" style="185" hidden="1" customWidth="1"/>
    <col min="14" max="14" width="4.625" style="185" customWidth="1"/>
    <col min="15" max="15" width="2.625" style="185" customWidth="1"/>
    <col min="16" max="16" width="0.875" style="185" customWidth="1"/>
    <col min="17" max="17" width="2.625" style="185" customWidth="1"/>
    <col min="18" max="19" width="1.37890625" style="185" customWidth="1"/>
    <col min="20" max="21" width="2.625" style="185" customWidth="1"/>
    <col min="22" max="22" width="1.4921875" style="185" customWidth="1"/>
    <col min="23" max="23" width="1.37890625" style="185" customWidth="1"/>
    <col min="24" max="25" width="2.625" style="185" customWidth="1"/>
    <col min="26" max="26" width="2.125" style="185" customWidth="1"/>
    <col min="27" max="27" width="3.50390625" style="185" customWidth="1"/>
    <col min="28" max="28" width="2.625" style="185" customWidth="1"/>
    <col min="29" max="29" width="1.625" style="185" customWidth="1"/>
    <col min="30" max="30" width="0.74609375" style="185" customWidth="1"/>
    <col min="31" max="33" width="2.625" style="185" customWidth="1"/>
    <col min="34" max="34" width="3.50390625" style="185" customWidth="1"/>
    <col min="35" max="36" width="2.625" style="185" customWidth="1"/>
    <col min="37" max="16384" width="9.00390625" style="185" customWidth="1"/>
  </cols>
  <sheetData>
    <row r="1" spans="2:36" s="182" customFormat="1" ht="22.5" customHeight="1">
      <c r="B1" s="512" t="str">
        <f>'１面'!E35</f>
        <v>７．平成２２年６月の人口動態状況</v>
      </c>
      <c r="C1" s="184"/>
      <c r="D1" s="184"/>
      <c r="E1" s="184"/>
      <c r="F1" s="183"/>
      <c r="G1" s="183"/>
      <c r="H1" s="183"/>
      <c r="I1" s="183"/>
      <c r="J1" s="183"/>
      <c r="K1" s="183"/>
      <c r="L1" s="184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2:36" s="182" customFormat="1" ht="22.5" customHeight="1">
      <c r="B2" s="183"/>
      <c r="C2" s="184"/>
      <c r="D2" s="184"/>
      <c r="E2" s="184"/>
      <c r="F2" s="183"/>
      <c r="G2" s="183"/>
      <c r="H2" s="183"/>
      <c r="I2" s="183"/>
      <c r="J2" s="183"/>
      <c r="K2" s="183"/>
      <c r="L2" s="184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3:31" s="182" customFormat="1" ht="22.5" customHeight="1">
      <c r="C3" s="185"/>
      <c r="D3" s="185"/>
      <c r="E3" s="185"/>
      <c r="L3" s="185"/>
      <c r="AE3" s="185" t="s">
        <v>95</v>
      </c>
    </row>
    <row r="4" ht="7.5" customHeight="1"/>
    <row r="5" spans="3:36" ht="16.5" customHeight="1">
      <c r="C5" s="186"/>
      <c r="D5" s="187" t="s">
        <v>96</v>
      </c>
      <c r="E5" s="187"/>
      <c r="F5" s="187"/>
      <c r="G5" s="187"/>
      <c r="H5" s="187"/>
      <c r="I5" s="187"/>
      <c r="J5" s="188"/>
      <c r="K5" s="186" t="s">
        <v>97</v>
      </c>
      <c r="L5" s="187"/>
      <c r="M5" s="187"/>
      <c r="N5" s="187"/>
      <c r="O5" s="187"/>
      <c r="P5" s="188"/>
      <c r="Q5" s="186" t="s">
        <v>98</v>
      </c>
      <c r="R5" s="187"/>
      <c r="S5" s="187"/>
      <c r="T5" s="187"/>
      <c r="U5" s="187"/>
      <c r="V5" s="187"/>
      <c r="W5" s="188"/>
      <c r="X5" s="187" t="s">
        <v>99</v>
      </c>
      <c r="Y5" s="187"/>
      <c r="Z5" s="187"/>
      <c r="AA5" s="187"/>
      <c r="AB5" s="187"/>
      <c r="AC5" s="187"/>
      <c r="AD5" s="188"/>
      <c r="AE5" s="187" t="s">
        <v>100</v>
      </c>
      <c r="AF5" s="187"/>
      <c r="AG5" s="187"/>
      <c r="AH5" s="187"/>
      <c r="AI5" s="187"/>
      <c r="AJ5" s="189"/>
    </row>
    <row r="6" spans="3:36" ht="16.5" customHeight="1">
      <c r="C6" s="605" t="s">
        <v>101</v>
      </c>
      <c r="D6" s="606"/>
      <c r="E6" s="606"/>
      <c r="F6" s="606"/>
      <c r="G6" s="606"/>
      <c r="H6" s="606"/>
      <c r="I6" s="606"/>
      <c r="J6" s="607"/>
      <c r="K6" s="555">
        <v>2</v>
      </c>
      <c r="L6" s="556"/>
      <c r="M6" s="556"/>
      <c r="N6" s="556"/>
      <c r="O6" s="556"/>
      <c r="P6" s="557"/>
      <c r="Q6" s="555">
        <v>21</v>
      </c>
      <c r="R6" s="556"/>
      <c r="S6" s="556"/>
      <c r="T6" s="556"/>
      <c r="U6" s="556"/>
      <c r="V6" s="556"/>
      <c r="W6" s="557"/>
      <c r="X6" s="555">
        <v>2</v>
      </c>
      <c r="Y6" s="556"/>
      <c r="Z6" s="556"/>
      <c r="AA6" s="556"/>
      <c r="AB6" s="556"/>
      <c r="AC6" s="556"/>
      <c r="AD6" s="557"/>
      <c r="AE6" s="555">
        <f>K6+Q6+X6</f>
        <v>25</v>
      </c>
      <c r="AF6" s="564"/>
      <c r="AG6" s="564"/>
      <c r="AH6" s="564"/>
      <c r="AI6" s="565"/>
      <c r="AJ6" s="189"/>
    </row>
    <row r="7" spans="3:36" ht="16.5" customHeight="1">
      <c r="C7" s="608" t="s">
        <v>102</v>
      </c>
      <c r="D7" s="609"/>
      <c r="E7" s="609"/>
      <c r="F7" s="609"/>
      <c r="G7" s="609"/>
      <c r="H7" s="609"/>
      <c r="I7" s="609"/>
      <c r="J7" s="610"/>
      <c r="K7" s="558">
        <v>0</v>
      </c>
      <c r="L7" s="559"/>
      <c r="M7" s="559"/>
      <c r="N7" s="559"/>
      <c r="O7" s="559"/>
      <c r="P7" s="560"/>
      <c r="Q7" s="558">
        <v>24</v>
      </c>
      <c r="R7" s="559"/>
      <c r="S7" s="559"/>
      <c r="T7" s="559"/>
      <c r="U7" s="559"/>
      <c r="V7" s="559"/>
      <c r="W7" s="560"/>
      <c r="X7" s="558">
        <v>1</v>
      </c>
      <c r="Y7" s="559"/>
      <c r="Z7" s="559"/>
      <c r="AA7" s="559"/>
      <c r="AB7" s="559"/>
      <c r="AC7" s="559"/>
      <c r="AD7" s="560"/>
      <c r="AE7" s="558">
        <f>K7+Q7+X7</f>
        <v>25</v>
      </c>
      <c r="AF7" s="566"/>
      <c r="AG7" s="566"/>
      <c r="AH7" s="566"/>
      <c r="AI7" s="567"/>
      <c r="AJ7" s="189"/>
    </row>
    <row r="8" spans="3:36" ht="16.5" customHeight="1">
      <c r="C8" s="611" t="s">
        <v>103</v>
      </c>
      <c r="D8" s="612"/>
      <c r="E8" s="612"/>
      <c r="F8" s="612"/>
      <c r="G8" s="612"/>
      <c r="H8" s="612"/>
      <c r="I8" s="612"/>
      <c r="J8" s="613"/>
      <c r="K8" s="561">
        <v>11</v>
      </c>
      <c r="L8" s="562"/>
      <c r="M8" s="562"/>
      <c r="N8" s="562"/>
      <c r="O8" s="562"/>
      <c r="P8" s="563"/>
      <c r="Q8" s="561">
        <v>12</v>
      </c>
      <c r="R8" s="562"/>
      <c r="S8" s="562"/>
      <c r="T8" s="562"/>
      <c r="U8" s="562"/>
      <c r="V8" s="562"/>
      <c r="W8" s="563"/>
      <c r="X8" s="561">
        <v>2</v>
      </c>
      <c r="Y8" s="562"/>
      <c r="Z8" s="562"/>
      <c r="AA8" s="562"/>
      <c r="AB8" s="562"/>
      <c r="AC8" s="562"/>
      <c r="AD8" s="563"/>
      <c r="AE8" s="561">
        <f>K8+Q8+X8</f>
        <v>25</v>
      </c>
      <c r="AF8" s="538"/>
      <c r="AG8" s="538"/>
      <c r="AH8" s="538"/>
      <c r="AI8" s="537"/>
      <c r="AJ8" s="189"/>
    </row>
    <row r="11" spans="2:32" ht="16.5" customHeight="1">
      <c r="B11" s="190" t="s">
        <v>104</v>
      </c>
      <c r="AF11" s="185" t="s">
        <v>75</v>
      </c>
    </row>
    <row r="12" ht="10.5" customHeight="1">
      <c r="B12" s="191"/>
    </row>
    <row r="13" spans="3:35" ht="16.5" customHeight="1">
      <c r="C13" s="589" t="s">
        <v>105</v>
      </c>
      <c r="D13" s="590"/>
      <c r="E13" s="590"/>
      <c r="F13" s="591"/>
      <c r="G13" s="589" t="s">
        <v>106</v>
      </c>
      <c r="H13" s="590"/>
      <c r="I13" s="590"/>
      <c r="J13" s="590"/>
      <c r="K13" s="590"/>
      <c r="L13" s="590"/>
      <c r="M13" s="591"/>
      <c r="N13" s="589" t="s">
        <v>107</v>
      </c>
      <c r="O13" s="590"/>
      <c r="P13" s="590"/>
      <c r="Q13" s="590"/>
      <c r="R13" s="590"/>
      <c r="S13" s="590"/>
      <c r="T13" s="594"/>
      <c r="U13" s="592" t="s">
        <v>105</v>
      </c>
      <c r="V13" s="590"/>
      <c r="W13" s="590"/>
      <c r="X13" s="591"/>
      <c r="Y13" s="589" t="s">
        <v>106</v>
      </c>
      <c r="Z13" s="590"/>
      <c r="AA13" s="590"/>
      <c r="AB13" s="590"/>
      <c r="AC13" s="590"/>
      <c r="AD13" s="591"/>
      <c r="AE13" s="589" t="s">
        <v>108</v>
      </c>
      <c r="AF13" s="590"/>
      <c r="AG13" s="590"/>
      <c r="AH13" s="590"/>
      <c r="AI13" s="591"/>
    </row>
    <row r="14" spans="3:35" ht="16.5" customHeight="1">
      <c r="C14" s="583">
        <v>1</v>
      </c>
      <c r="D14" s="584"/>
      <c r="E14" s="584"/>
      <c r="F14" s="585"/>
      <c r="G14" s="555" t="s">
        <v>386</v>
      </c>
      <c r="H14" s="564"/>
      <c r="I14" s="564"/>
      <c r="J14" s="564"/>
      <c r="K14" s="564"/>
      <c r="L14" s="564"/>
      <c r="M14" s="565"/>
      <c r="N14" s="555">
        <v>3</v>
      </c>
      <c r="O14" s="564"/>
      <c r="P14" s="564"/>
      <c r="Q14" s="564"/>
      <c r="R14" s="564"/>
      <c r="S14" s="564"/>
      <c r="T14" s="593"/>
      <c r="U14" s="616">
        <v>1</v>
      </c>
      <c r="V14" s="617"/>
      <c r="W14" s="617"/>
      <c r="X14" s="618"/>
      <c r="Y14" s="555" t="s">
        <v>309</v>
      </c>
      <c r="Z14" s="614"/>
      <c r="AA14" s="614"/>
      <c r="AB14" s="614"/>
      <c r="AC14" s="614"/>
      <c r="AD14" s="615"/>
      <c r="AE14" s="583">
        <v>99</v>
      </c>
      <c r="AF14" s="614"/>
      <c r="AG14" s="614"/>
      <c r="AH14" s="614"/>
      <c r="AI14" s="615"/>
    </row>
    <row r="15" spans="3:35" ht="16.5" customHeight="1">
      <c r="C15" s="568">
        <v>2</v>
      </c>
      <c r="D15" s="569"/>
      <c r="E15" s="569"/>
      <c r="F15" s="570"/>
      <c r="G15" s="558" t="s">
        <v>310</v>
      </c>
      <c r="H15" s="566"/>
      <c r="I15" s="566"/>
      <c r="J15" s="566"/>
      <c r="K15" s="566"/>
      <c r="L15" s="566"/>
      <c r="M15" s="567"/>
      <c r="N15" s="558">
        <v>2</v>
      </c>
      <c r="O15" s="566"/>
      <c r="P15" s="566"/>
      <c r="Q15" s="566"/>
      <c r="R15" s="566"/>
      <c r="S15" s="566"/>
      <c r="T15" s="571"/>
      <c r="U15" s="573">
        <v>2</v>
      </c>
      <c r="V15" s="574"/>
      <c r="W15" s="574"/>
      <c r="X15" s="575"/>
      <c r="Y15" s="558" t="s">
        <v>429</v>
      </c>
      <c r="Z15" s="576"/>
      <c r="AA15" s="576"/>
      <c r="AB15" s="576"/>
      <c r="AC15" s="576"/>
      <c r="AD15" s="577"/>
      <c r="AE15" s="568">
        <v>78</v>
      </c>
      <c r="AF15" s="576"/>
      <c r="AG15" s="576"/>
      <c r="AH15" s="576"/>
      <c r="AI15" s="577"/>
    </row>
    <row r="16" spans="3:35" ht="16.5" customHeight="1">
      <c r="C16" s="568"/>
      <c r="D16" s="569"/>
      <c r="E16" s="569"/>
      <c r="F16" s="570"/>
      <c r="G16" s="558"/>
      <c r="H16" s="566"/>
      <c r="I16" s="566"/>
      <c r="J16" s="566"/>
      <c r="K16" s="566"/>
      <c r="L16" s="566"/>
      <c r="M16" s="567"/>
      <c r="N16" s="558"/>
      <c r="O16" s="566"/>
      <c r="P16" s="566"/>
      <c r="Q16" s="566"/>
      <c r="R16" s="566"/>
      <c r="S16" s="566"/>
      <c r="T16" s="571"/>
      <c r="U16" s="573">
        <v>3</v>
      </c>
      <c r="V16" s="574"/>
      <c r="W16" s="574"/>
      <c r="X16" s="575"/>
      <c r="Y16" s="558" t="s">
        <v>325</v>
      </c>
      <c r="Z16" s="576"/>
      <c r="AA16" s="576"/>
      <c r="AB16" s="576"/>
      <c r="AC16" s="576"/>
      <c r="AD16" s="577"/>
      <c r="AE16" s="568">
        <v>49</v>
      </c>
      <c r="AF16" s="576"/>
      <c r="AG16" s="576"/>
      <c r="AH16" s="576"/>
      <c r="AI16" s="577"/>
    </row>
    <row r="17" spans="3:35" ht="16.5" customHeight="1">
      <c r="C17" s="568"/>
      <c r="D17" s="569"/>
      <c r="E17" s="569"/>
      <c r="F17" s="570"/>
      <c r="G17" s="558"/>
      <c r="H17" s="566"/>
      <c r="I17" s="566"/>
      <c r="J17" s="566"/>
      <c r="K17" s="566"/>
      <c r="L17" s="566"/>
      <c r="M17" s="567"/>
      <c r="N17" s="558"/>
      <c r="O17" s="566"/>
      <c r="P17" s="566"/>
      <c r="Q17" s="566"/>
      <c r="R17" s="566"/>
      <c r="S17" s="566"/>
      <c r="T17" s="571"/>
      <c r="U17" s="573">
        <v>4</v>
      </c>
      <c r="V17" s="574"/>
      <c r="W17" s="574"/>
      <c r="X17" s="575"/>
      <c r="Y17" s="558" t="s">
        <v>430</v>
      </c>
      <c r="Z17" s="576"/>
      <c r="AA17" s="576"/>
      <c r="AB17" s="576"/>
      <c r="AC17" s="576"/>
      <c r="AD17" s="577"/>
      <c r="AE17" s="568">
        <v>48</v>
      </c>
      <c r="AF17" s="576"/>
      <c r="AG17" s="576"/>
      <c r="AH17" s="576"/>
      <c r="AI17" s="577"/>
    </row>
    <row r="18" spans="3:35" ht="16.5" customHeight="1">
      <c r="C18" s="568"/>
      <c r="D18" s="569"/>
      <c r="E18" s="569"/>
      <c r="F18" s="570"/>
      <c r="G18" s="558"/>
      <c r="H18" s="566"/>
      <c r="I18" s="566"/>
      <c r="J18" s="566"/>
      <c r="K18" s="566"/>
      <c r="L18" s="566"/>
      <c r="M18" s="567"/>
      <c r="N18" s="558"/>
      <c r="O18" s="566"/>
      <c r="P18" s="566"/>
      <c r="Q18" s="566"/>
      <c r="R18" s="566"/>
      <c r="S18" s="566"/>
      <c r="T18" s="571"/>
      <c r="U18" s="573">
        <v>5</v>
      </c>
      <c r="V18" s="574"/>
      <c r="W18" s="574"/>
      <c r="X18" s="575"/>
      <c r="Y18" s="558" t="s">
        <v>431</v>
      </c>
      <c r="Z18" s="576"/>
      <c r="AA18" s="576"/>
      <c r="AB18" s="576"/>
      <c r="AC18" s="576"/>
      <c r="AD18" s="577"/>
      <c r="AE18" s="568">
        <v>46</v>
      </c>
      <c r="AF18" s="576"/>
      <c r="AG18" s="576"/>
      <c r="AH18" s="576"/>
      <c r="AI18" s="577"/>
    </row>
    <row r="19" spans="3:35" ht="16.5" customHeight="1">
      <c r="C19" s="568"/>
      <c r="D19" s="569"/>
      <c r="E19" s="569"/>
      <c r="F19" s="570"/>
      <c r="G19" s="558"/>
      <c r="H19" s="566"/>
      <c r="I19" s="566"/>
      <c r="J19" s="566"/>
      <c r="K19" s="566"/>
      <c r="L19" s="566"/>
      <c r="M19" s="567"/>
      <c r="N19" s="558"/>
      <c r="O19" s="566"/>
      <c r="P19" s="566"/>
      <c r="Q19" s="566"/>
      <c r="R19" s="566"/>
      <c r="S19" s="566"/>
      <c r="T19" s="571"/>
      <c r="U19" s="573"/>
      <c r="V19" s="574"/>
      <c r="W19" s="574"/>
      <c r="X19" s="575"/>
      <c r="Y19" s="558"/>
      <c r="Z19" s="576"/>
      <c r="AA19" s="576"/>
      <c r="AB19" s="576"/>
      <c r="AC19" s="576"/>
      <c r="AD19" s="577"/>
      <c r="AE19" s="568"/>
      <c r="AF19" s="576"/>
      <c r="AG19" s="576"/>
      <c r="AH19" s="576"/>
      <c r="AI19" s="577"/>
    </row>
    <row r="20" spans="3:35" ht="16.5" customHeight="1">
      <c r="C20" s="568"/>
      <c r="D20" s="569"/>
      <c r="E20" s="569"/>
      <c r="F20" s="570"/>
      <c r="G20" s="558"/>
      <c r="H20" s="566"/>
      <c r="I20" s="566"/>
      <c r="J20" s="566"/>
      <c r="K20" s="566"/>
      <c r="L20" s="566"/>
      <c r="M20" s="567"/>
      <c r="N20" s="558"/>
      <c r="O20" s="566"/>
      <c r="P20" s="566"/>
      <c r="Q20" s="566"/>
      <c r="R20" s="566"/>
      <c r="S20" s="566"/>
      <c r="T20" s="571"/>
      <c r="U20" s="573"/>
      <c r="V20" s="574"/>
      <c r="W20" s="574"/>
      <c r="X20" s="575"/>
      <c r="Y20" s="558"/>
      <c r="Z20" s="576"/>
      <c r="AA20" s="576"/>
      <c r="AB20" s="576"/>
      <c r="AC20" s="576"/>
      <c r="AD20" s="577"/>
      <c r="AE20" s="568"/>
      <c r="AF20" s="576"/>
      <c r="AG20" s="576"/>
      <c r="AH20" s="576"/>
      <c r="AI20" s="577"/>
    </row>
    <row r="21" spans="3:35" ht="16.5" customHeight="1">
      <c r="C21" s="598"/>
      <c r="D21" s="603"/>
      <c r="E21" s="603"/>
      <c r="F21" s="604"/>
      <c r="G21" s="561"/>
      <c r="H21" s="538"/>
      <c r="I21" s="538"/>
      <c r="J21" s="538"/>
      <c r="K21" s="538"/>
      <c r="L21" s="538"/>
      <c r="M21" s="537"/>
      <c r="N21" s="561"/>
      <c r="O21" s="538"/>
      <c r="P21" s="538"/>
      <c r="Q21" s="538"/>
      <c r="R21" s="538"/>
      <c r="S21" s="538"/>
      <c r="T21" s="572"/>
      <c r="U21" s="595"/>
      <c r="V21" s="596"/>
      <c r="W21" s="596"/>
      <c r="X21" s="597"/>
      <c r="Y21" s="561"/>
      <c r="Z21" s="578"/>
      <c r="AA21" s="578"/>
      <c r="AB21" s="578"/>
      <c r="AC21" s="578"/>
      <c r="AD21" s="579"/>
      <c r="AE21" s="598"/>
      <c r="AF21" s="578"/>
      <c r="AG21" s="578"/>
      <c r="AH21" s="578"/>
      <c r="AI21" s="579"/>
    </row>
    <row r="22" spans="3:35" ht="16.5" customHeight="1"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2:32" ht="16.5" customHeight="1">
      <c r="B23" s="190" t="s">
        <v>109</v>
      </c>
      <c r="AF23" s="185" t="s">
        <v>75</v>
      </c>
    </row>
    <row r="24" ht="8.25" customHeight="1">
      <c r="B24" s="191"/>
    </row>
    <row r="25" spans="3:35" ht="16.5" customHeight="1">
      <c r="C25" s="589" t="s">
        <v>105</v>
      </c>
      <c r="D25" s="590"/>
      <c r="E25" s="590"/>
      <c r="F25" s="591"/>
      <c r="G25" s="589" t="s">
        <v>106</v>
      </c>
      <c r="H25" s="590"/>
      <c r="I25" s="590"/>
      <c r="J25" s="590"/>
      <c r="K25" s="590"/>
      <c r="L25" s="590"/>
      <c r="M25" s="591"/>
      <c r="N25" s="589" t="s">
        <v>107</v>
      </c>
      <c r="O25" s="590"/>
      <c r="P25" s="590"/>
      <c r="Q25" s="590"/>
      <c r="R25" s="590"/>
      <c r="S25" s="590"/>
      <c r="T25" s="594"/>
      <c r="U25" s="592" t="s">
        <v>105</v>
      </c>
      <c r="V25" s="590"/>
      <c r="W25" s="590"/>
      <c r="X25" s="591"/>
      <c r="Y25" s="589" t="s">
        <v>106</v>
      </c>
      <c r="Z25" s="590"/>
      <c r="AA25" s="590"/>
      <c r="AB25" s="590"/>
      <c r="AC25" s="590"/>
      <c r="AD25" s="591"/>
      <c r="AE25" s="589" t="s">
        <v>108</v>
      </c>
      <c r="AF25" s="590"/>
      <c r="AG25" s="590"/>
      <c r="AH25" s="590"/>
      <c r="AI25" s="591"/>
    </row>
    <row r="26" spans="3:35" ht="16.5" customHeight="1">
      <c r="C26" s="583"/>
      <c r="D26" s="584"/>
      <c r="E26" s="584"/>
      <c r="F26" s="585"/>
      <c r="G26" s="555"/>
      <c r="H26" s="564"/>
      <c r="I26" s="564"/>
      <c r="J26" s="564"/>
      <c r="K26" s="564"/>
      <c r="L26" s="564"/>
      <c r="M26" s="565"/>
      <c r="N26" s="555"/>
      <c r="O26" s="564"/>
      <c r="P26" s="564"/>
      <c r="Q26" s="564"/>
      <c r="R26" s="564"/>
      <c r="S26" s="564"/>
      <c r="T26" s="593"/>
      <c r="U26" s="616">
        <v>1</v>
      </c>
      <c r="V26" s="617"/>
      <c r="W26" s="617"/>
      <c r="X26" s="618"/>
      <c r="Y26" s="555" t="s">
        <v>429</v>
      </c>
      <c r="Z26" s="564"/>
      <c r="AA26" s="564"/>
      <c r="AB26" s="564"/>
      <c r="AC26" s="564"/>
      <c r="AD26" s="565"/>
      <c r="AE26" s="583">
        <v>65</v>
      </c>
      <c r="AF26" s="584"/>
      <c r="AG26" s="584"/>
      <c r="AH26" s="584"/>
      <c r="AI26" s="585"/>
    </row>
    <row r="27" spans="3:35" ht="16.5" customHeight="1">
      <c r="C27" s="568"/>
      <c r="D27" s="569"/>
      <c r="E27" s="569"/>
      <c r="F27" s="570"/>
      <c r="G27" s="558"/>
      <c r="H27" s="566"/>
      <c r="I27" s="566"/>
      <c r="J27" s="566"/>
      <c r="K27" s="566"/>
      <c r="L27" s="566"/>
      <c r="M27" s="567"/>
      <c r="N27" s="558"/>
      <c r="O27" s="566"/>
      <c r="P27" s="566"/>
      <c r="Q27" s="566"/>
      <c r="R27" s="566"/>
      <c r="S27" s="566"/>
      <c r="T27" s="571"/>
      <c r="U27" s="573">
        <v>2</v>
      </c>
      <c r="V27" s="574"/>
      <c r="W27" s="574"/>
      <c r="X27" s="575"/>
      <c r="Y27" s="558" t="s">
        <v>309</v>
      </c>
      <c r="Z27" s="566"/>
      <c r="AA27" s="566"/>
      <c r="AB27" s="566"/>
      <c r="AC27" s="566"/>
      <c r="AD27" s="567"/>
      <c r="AE27" s="568">
        <v>38</v>
      </c>
      <c r="AF27" s="569"/>
      <c r="AG27" s="569"/>
      <c r="AH27" s="569"/>
      <c r="AI27" s="570"/>
    </row>
    <row r="28" spans="3:35" ht="16.5" customHeight="1">
      <c r="C28" s="568"/>
      <c r="D28" s="569"/>
      <c r="E28" s="569"/>
      <c r="F28" s="570"/>
      <c r="G28" s="558"/>
      <c r="H28" s="566"/>
      <c r="I28" s="566"/>
      <c r="J28" s="566"/>
      <c r="K28" s="566"/>
      <c r="L28" s="566"/>
      <c r="M28" s="567"/>
      <c r="N28" s="558"/>
      <c r="O28" s="566"/>
      <c r="P28" s="566"/>
      <c r="Q28" s="566"/>
      <c r="R28" s="566"/>
      <c r="S28" s="566"/>
      <c r="T28" s="571"/>
      <c r="U28" s="573">
        <v>2</v>
      </c>
      <c r="V28" s="574"/>
      <c r="W28" s="574"/>
      <c r="X28" s="575"/>
      <c r="Y28" s="558" t="s">
        <v>431</v>
      </c>
      <c r="Z28" s="566"/>
      <c r="AA28" s="566"/>
      <c r="AB28" s="566"/>
      <c r="AC28" s="566"/>
      <c r="AD28" s="567"/>
      <c r="AE28" s="568">
        <v>38</v>
      </c>
      <c r="AF28" s="569"/>
      <c r="AG28" s="569"/>
      <c r="AH28" s="569"/>
      <c r="AI28" s="570"/>
    </row>
    <row r="29" spans="3:35" ht="16.5" customHeight="1">
      <c r="C29" s="568"/>
      <c r="D29" s="569"/>
      <c r="E29" s="569"/>
      <c r="F29" s="570"/>
      <c r="G29" s="558"/>
      <c r="H29" s="566"/>
      <c r="I29" s="566"/>
      <c r="J29" s="566"/>
      <c r="K29" s="566"/>
      <c r="L29" s="566"/>
      <c r="M29" s="567"/>
      <c r="N29" s="558"/>
      <c r="O29" s="566"/>
      <c r="P29" s="566"/>
      <c r="Q29" s="566"/>
      <c r="R29" s="566"/>
      <c r="S29" s="566"/>
      <c r="T29" s="571"/>
      <c r="U29" s="573">
        <v>4</v>
      </c>
      <c r="V29" s="574"/>
      <c r="W29" s="574"/>
      <c r="X29" s="575"/>
      <c r="Y29" s="558" t="s">
        <v>325</v>
      </c>
      <c r="Z29" s="566"/>
      <c r="AA29" s="566"/>
      <c r="AB29" s="566"/>
      <c r="AC29" s="566"/>
      <c r="AD29" s="567"/>
      <c r="AE29" s="568">
        <v>36</v>
      </c>
      <c r="AF29" s="569"/>
      <c r="AG29" s="569"/>
      <c r="AH29" s="569"/>
      <c r="AI29" s="570"/>
    </row>
    <row r="30" spans="3:35" ht="16.5" customHeight="1">
      <c r="C30" s="568"/>
      <c r="D30" s="569"/>
      <c r="E30" s="569"/>
      <c r="F30" s="570"/>
      <c r="G30" s="558"/>
      <c r="H30" s="566"/>
      <c r="I30" s="566"/>
      <c r="J30" s="566"/>
      <c r="K30" s="566"/>
      <c r="L30" s="566"/>
      <c r="M30" s="567"/>
      <c r="N30" s="558"/>
      <c r="O30" s="566"/>
      <c r="P30" s="566"/>
      <c r="Q30" s="566"/>
      <c r="R30" s="566"/>
      <c r="S30" s="566"/>
      <c r="T30" s="571"/>
      <c r="U30" s="573">
        <v>5</v>
      </c>
      <c r="V30" s="574"/>
      <c r="W30" s="574"/>
      <c r="X30" s="575"/>
      <c r="Y30" s="558" t="s">
        <v>430</v>
      </c>
      <c r="Z30" s="566"/>
      <c r="AA30" s="566"/>
      <c r="AB30" s="566"/>
      <c r="AC30" s="566"/>
      <c r="AD30" s="567"/>
      <c r="AE30" s="568">
        <v>35</v>
      </c>
      <c r="AF30" s="569"/>
      <c r="AG30" s="569"/>
      <c r="AH30" s="569"/>
      <c r="AI30" s="570"/>
    </row>
    <row r="31" spans="3:35" ht="16.5" customHeight="1">
      <c r="C31" s="568"/>
      <c r="D31" s="569"/>
      <c r="E31" s="569"/>
      <c r="F31" s="570"/>
      <c r="G31" s="558"/>
      <c r="H31" s="566"/>
      <c r="I31" s="566"/>
      <c r="J31" s="566"/>
      <c r="K31" s="566"/>
      <c r="L31" s="566"/>
      <c r="M31" s="567"/>
      <c r="N31" s="558"/>
      <c r="O31" s="566"/>
      <c r="P31" s="566"/>
      <c r="Q31" s="566"/>
      <c r="R31" s="566"/>
      <c r="S31" s="566"/>
      <c r="T31" s="571"/>
      <c r="U31" s="573"/>
      <c r="V31" s="574"/>
      <c r="W31" s="574"/>
      <c r="X31" s="575"/>
      <c r="Y31" s="558"/>
      <c r="Z31" s="566"/>
      <c r="AA31" s="566"/>
      <c r="AB31" s="566"/>
      <c r="AC31" s="566"/>
      <c r="AD31" s="567"/>
      <c r="AE31" s="568"/>
      <c r="AF31" s="569"/>
      <c r="AG31" s="569"/>
      <c r="AH31" s="569"/>
      <c r="AI31" s="570"/>
    </row>
    <row r="32" spans="3:35" ht="16.5" customHeight="1">
      <c r="C32" s="568"/>
      <c r="D32" s="569"/>
      <c r="E32" s="569"/>
      <c r="F32" s="570"/>
      <c r="G32" s="558"/>
      <c r="H32" s="566"/>
      <c r="I32" s="566"/>
      <c r="J32" s="566"/>
      <c r="K32" s="566"/>
      <c r="L32" s="566"/>
      <c r="M32" s="567"/>
      <c r="N32" s="558"/>
      <c r="O32" s="566"/>
      <c r="P32" s="566"/>
      <c r="Q32" s="566"/>
      <c r="R32" s="566"/>
      <c r="S32" s="566"/>
      <c r="T32" s="571"/>
      <c r="U32" s="573"/>
      <c r="V32" s="574"/>
      <c r="W32" s="574"/>
      <c r="X32" s="575"/>
      <c r="Y32" s="558"/>
      <c r="Z32" s="566"/>
      <c r="AA32" s="566"/>
      <c r="AB32" s="566"/>
      <c r="AC32" s="566"/>
      <c r="AD32" s="567"/>
      <c r="AE32" s="568"/>
      <c r="AF32" s="569"/>
      <c r="AG32" s="569"/>
      <c r="AH32" s="569"/>
      <c r="AI32" s="570"/>
    </row>
    <row r="33" spans="3:35" ht="16.5" customHeight="1">
      <c r="C33" s="580"/>
      <c r="D33" s="581"/>
      <c r="E33" s="581"/>
      <c r="F33" s="582"/>
      <c r="G33" s="586"/>
      <c r="H33" s="587"/>
      <c r="I33" s="587"/>
      <c r="J33" s="587"/>
      <c r="K33" s="587"/>
      <c r="L33" s="587"/>
      <c r="M33" s="588"/>
      <c r="N33" s="586"/>
      <c r="O33" s="587"/>
      <c r="P33" s="587"/>
      <c r="Q33" s="587"/>
      <c r="R33" s="587"/>
      <c r="S33" s="587"/>
      <c r="T33" s="599"/>
      <c r="U33" s="600"/>
      <c r="V33" s="601"/>
      <c r="W33" s="601"/>
      <c r="X33" s="602"/>
      <c r="Y33" s="586"/>
      <c r="Z33" s="587"/>
      <c r="AA33" s="587"/>
      <c r="AB33" s="587"/>
      <c r="AC33" s="587"/>
      <c r="AD33" s="588"/>
      <c r="AE33" s="580"/>
      <c r="AF33" s="581"/>
      <c r="AG33" s="581"/>
      <c r="AH33" s="581"/>
      <c r="AI33" s="582"/>
    </row>
    <row r="34" spans="3:35" ht="16.5" customHeight="1"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</row>
    <row r="35" spans="2:32" ht="16.5" customHeight="1">
      <c r="B35" s="190" t="s">
        <v>110</v>
      </c>
      <c r="AF35" s="185" t="s">
        <v>75</v>
      </c>
    </row>
    <row r="36" ht="9" customHeight="1">
      <c r="B36" s="191"/>
    </row>
    <row r="37" spans="3:35" ht="16.5" customHeight="1">
      <c r="C37" s="589" t="s">
        <v>105</v>
      </c>
      <c r="D37" s="590"/>
      <c r="E37" s="590"/>
      <c r="F37" s="591"/>
      <c r="G37" s="589" t="s">
        <v>106</v>
      </c>
      <c r="H37" s="590"/>
      <c r="I37" s="590"/>
      <c r="J37" s="590"/>
      <c r="K37" s="590"/>
      <c r="L37" s="590"/>
      <c r="M37" s="591"/>
      <c r="N37" s="589" t="s">
        <v>107</v>
      </c>
      <c r="O37" s="590"/>
      <c r="P37" s="590"/>
      <c r="Q37" s="590"/>
      <c r="R37" s="590"/>
      <c r="S37" s="590"/>
      <c r="T37" s="594"/>
      <c r="U37" s="592" t="s">
        <v>105</v>
      </c>
      <c r="V37" s="590"/>
      <c r="W37" s="590"/>
      <c r="X37" s="591"/>
      <c r="Y37" s="589" t="s">
        <v>106</v>
      </c>
      <c r="Z37" s="590"/>
      <c r="AA37" s="590"/>
      <c r="AB37" s="590"/>
      <c r="AC37" s="590"/>
      <c r="AD37" s="591"/>
      <c r="AE37" s="589" t="s">
        <v>108</v>
      </c>
      <c r="AF37" s="590"/>
      <c r="AG37" s="590"/>
      <c r="AH37" s="590"/>
      <c r="AI37" s="591"/>
    </row>
    <row r="38" spans="3:35" ht="16.5" customHeight="1">
      <c r="C38" s="583">
        <v>1</v>
      </c>
      <c r="D38" s="584"/>
      <c r="E38" s="584"/>
      <c r="F38" s="585"/>
      <c r="G38" s="555" t="s">
        <v>324</v>
      </c>
      <c r="H38" s="564"/>
      <c r="I38" s="564"/>
      <c r="J38" s="564"/>
      <c r="K38" s="564"/>
      <c r="L38" s="564"/>
      <c r="M38" s="565"/>
      <c r="N38" s="555">
        <v>24</v>
      </c>
      <c r="O38" s="564"/>
      <c r="P38" s="564"/>
      <c r="Q38" s="564"/>
      <c r="R38" s="564"/>
      <c r="S38" s="564"/>
      <c r="T38" s="593"/>
      <c r="U38" s="616">
        <v>1</v>
      </c>
      <c r="V38" s="617"/>
      <c r="W38" s="617"/>
      <c r="X38" s="618"/>
      <c r="Y38" s="555" t="s">
        <v>309</v>
      </c>
      <c r="Z38" s="564"/>
      <c r="AA38" s="564"/>
      <c r="AB38" s="564"/>
      <c r="AC38" s="564"/>
      <c r="AD38" s="565"/>
      <c r="AE38" s="583">
        <v>61</v>
      </c>
      <c r="AF38" s="584"/>
      <c r="AG38" s="584"/>
      <c r="AH38" s="584"/>
      <c r="AI38" s="585"/>
    </row>
    <row r="39" spans="3:35" ht="16.5" customHeight="1">
      <c r="C39" s="568">
        <v>2</v>
      </c>
      <c r="D39" s="569"/>
      <c r="E39" s="569"/>
      <c r="F39" s="570"/>
      <c r="G39" s="558" t="s">
        <v>310</v>
      </c>
      <c r="H39" s="566"/>
      <c r="I39" s="566"/>
      <c r="J39" s="566"/>
      <c r="K39" s="566"/>
      <c r="L39" s="566"/>
      <c r="M39" s="567"/>
      <c r="N39" s="558">
        <v>22</v>
      </c>
      <c r="O39" s="566"/>
      <c r="P39" s="566"/>
      <c r="Q39" s="566"/>
      <c r="R39" s="566"/>
      <c r="S39" s="566"/>
      <c r="T39" s="571"/>
      <c r="U39" s="573">
        <v>2</v>
      </c>
      <c r="V39" s="574"/>
      <c r="W39" s="574"/>
      <c r="X39" s="575"/>
      <c r="Y39" s="558" t="s">
        <v>433</v>
      </c>
      <c r="Z39" s="566"/>
      <c r="AA39" s="566"/>
      <c r="AB39" s="566"/>
      <c r="AC39" s="566"/>
      <c r="AD39" s="567"/>
      <c r="AE39" s="568">
        <v>13</v>
      </c>
      <c r="AF39" s="569"/>
      <c r="AG39" s="569"/>
      <c r="AH39" s="569"/>
      <c r="AI39" s="570"/>
    </row>
    <row r="40" spans="3:35" ht="16.5" customHeight="1">
      <c r="C40" s="568">
        <v>3</v>
      </c>
      <c r="D40" s="569"/>
      <c r="E40" s="569"/>
      <c r="F40" s="570"/>
      <c r="G40" s="558" t="s">
        <v>432</v>
      </c>
      <c r="H40" s="566"/>
      <c r="I40" s="566"/>
      <c r="J40" s="566"/>
      <c r="K40" s="566"/>
      <c r="L40" s="566"/>
      <c r="M40" s="567"/>
      <c r="N40" s="558">
        <v>15</v>
      </c>
      <c r="O40" s="566"/>
      <c r="P40" s="566"/>
      <c r="Q40" s="566"/>
      <c r="R40" s="566"/>
      <c r="S40" s="566"/>
      <c r="T40" s="571"/>
      <c r="U40" s="573">
        <v>2</v>
      </c>
      <c r="V40" s="574"/>
      <c r="W40" s="574"/>
      <c r="X40" s="575"/>
      <c r="Y40" s="558" t="s">
        <v>429</v>
      </c>
      <c r="Z40" s="566"/>
      <c r="AA40" s="566"/>
      <c r="AB40" s="566"/>
      <c r="AC40" s="566"/>
      <c r="AD40" s="567"/>
      <c r="AE40" s="568">
        <v>13</v>
      </c>
      <c r="AF40" s="569"/>
      <c r="AG40" s="569"/>
      <c r="AH40" s="569"/>
      <c r="AI40" s="570"/>
    </row>
    <row r="41" spans="3:35" ht="16.5" customHeight="1">
      <c r="C41" s="568">
        <v>4</v>
      </c>
      <c r="D41" s="569"/>
      <c r="E41" s="569"/>
      <c r="F41" s="570"/>
      <c r="G41" s="558" t="s">
        <v>386</v>
      </c>
      <c r="H41" s="566"/>
      <c r="I41" s="566"/>
      <c r="J41" s="566"/>
      <c r="K41" s="566"/>
      <c r="L41" s="566"/>
      <c r="M41" s="567"/>
      <c r="N41" s="558">
        <v>10</v>
      </c>
      <c r="O41" s="566"/>
      <c r="P41" s="566"/>
      <c r="Q41" s="566"/>
      <c r="R41" s="566"/>
      <c r="S41" s="566"/>
      <c r="T41" s="571"/>
      <c r="U41" s="573">
        <v>2</v>
      </c>
      <c r="V41" s="574"/>
      <c r="W41" s="574"/>
      <c r="X41" s="575"/>
      <c r="Y41" s="558" t="s">
        <v>430</v>
      </c>
      <c r="Z41" s="566"/>
      <c r="AA41" s="566"/>
      <c r="AB41" s="566"/>
      <c r="AC41" s="566"/>
      <c r="AD41" s="567"/>
      <c r="AE41" s="568">
        <v>13</v>
      </c>
      <c r="AF41" s="569"/>
      <c r="AG41" s="569"/>
      <c r="AH41" s="569"/>
      <c r="AI41" s="570"/>
    </row>
    <row r="42" spans="3:35" ht="16.5" customHeight="1">
      <c r="C42" s="568">
        <v>5</v>
      </c>
      <c r="D42" s="569"/>
      <c r="E42" s="569"/>
      <c r="F42" s="570"/>
      <c r="G42" s="558" t="s">
        <v>385</v>
      </c>
      <c r="H42" s="566"/>
      <c r="I42" s="566"/>
      <c r="J42" s="566"/>
      <c r="K42" s="566"/>
      <c r="L42" s="566"/>
      <c r="M42" s="567"/>
      <c r="N42" s="558">
        <v>8</v>
      </c>
      <c r="O42" s="566"/>
      <c r="P42" s="566"/>
      <c r="Q42" s="566"/>
      <c r="R42" s="566"/>
      <c r="S42" s="566"/>
      <c r="T42" s="571"/>
      <c r="U42" s="573">
        <v>5</v>
      </c>
      <c r="V42" s="574"/>
      <c r="W42" s="574"/>
      <c r="X42" s="575"/>
      <c r="Y42" s="558" t="s">
        <v>434</v>
      </c>
      <c r="Z42" s="566"/>
      <c r="AA42" s="566"/>
      <c r="AB42" s="566"/>
      <c r="AC42" s="566"/>
      <c r="AD42" s="567"/>
      <c r="AE42" s="568">
        <v>11</v>
      </c>
      <c r="AF42" s="569"/>
      <c r="AG42" s="569"/>
      <c r="AH42" s="569"/>
      <c r="AI42" s="570"/>
    </row>
    <row r="43" spans="3:35" ht="16.5" customHeight="1">
      <c r="C43" s="568"/>
      <c r="D43" s="569"/>
      <c r="E43" s="569"/>
      <c r="F43" s="570"/>
      <c r="G43" s="558"/>
      <c r="H43" s="566"/>
      <c r="I43" s="566"/>
      <c r="J43" s="566"/>
      <c r="K43" s="566"/>
      <c r="L43" s="566"/>
      <c r="M43" s="567"/>
      <c r="N43" s="558"/>
      <c r="O43" s="566"/>
      <c r="P43" s="566"/>
      <c r="Q43" s="566"/>
      <c r="R43" s="566"/>
      <c r="S43" s="566"/>
      <c r="T43" s="571"/>
      <c r="U43" s="573"/>
      <c r="V43" s="574"/>
      <c r="W43" s="574"/>
      <c r="X43" s="575"/>
      <c r="Y43" s="558"/>
      <c r="Z43" s="566"/>
      <c r="AA43" s="566"/>
      <c r="AB43" s="566"/>
      <c r="AC43" s="566"/>
      <c r="AD43" s="567"/>
      <c r="AE43" s="568"/>
      <c r="AF43" s="569"/>
      <c r="AG43" s="569"/>
      <c r="AH43" s="569"/>
      <c r="AI43" s="570"/>
    </row>
    <row r="44" spans="3:35" ht="16.5" customHeight="1">
      <c r="C44" s="568"/>
      <c r="D44" s="569"/>
      <c r="E44" s="569"/>
      <c r="F44" s="570"/>
      <c r="G44" s="558"/>
      <c r="H44" s="566"/>
      <c r="I44" s="566"/>
      <c r="J44" s="566"/>
      <c r="K44" s="566"/>
      <c r="L44" s="566"/>
      <c r="M44" s="567"/>
      <c r="N44" s="558"/>
      <c r="O44" s="566"/>
      <c r="P44" s="566"/>
      <c r="Q44" s="566"/>
      <c r="R44" s="566"/>
      <c r="S44" s="566"/>
      <c r="T44" s="571"/>
      <c r="U44" s="573"/>
      <c r="V44" s="574"/>
      <c r="W44" s="574"/>
      <c r="X44" s="575"/>
      <c r="Y44" s="558"/>
      <c r="Z44" s="566"/>
      <c r="AA44" s="566"/>
      <c r="AB44" s="566"/>
      <c r="AC44" s="566"/>
      <c r="AD44" s="567"/>
      <c r="AE44" s="568"/>
      <c r="AF44" s="569"/>
      <c r="AG44" s="569"/>
      <c r="AH44" s="569"/>
      <c r="AI44" s="570"/>
    </row>
    <row r="45" spans="3:35" ht="16.5" customHeight="1">
      <c r="C45" s="598"/>
      <c r="D45" s="603"/>
      <c r="E45" s="603"/>
      <c r="F45" s="604"/>
      <c r="G45" s="561"/>
      <c r="H45" s="538"/>
      <c r="I45" s="538"/>
      <c r="J45" s="538"/>
      <c r="K45" s="538"/>
      <c r="L45" s="538"/>
      <c r="M45" s="537"/>
      <c r="N45" s="561"/>
      <c r="O45" s="538"/>
      <c r="P45" s="538"/>
      <c r="Q45" s="538"/>
      <c r="R45" s="538"/>
      <c r="S45" s="538"/>
      <c r="T45" s="572"/>
      <c r="U45" s="595"/>
      <c r="V45" s="596"/>
      <c r="W45" s="596"/>
      <c r="X45" s="597"/>
      <c r="Y45" s="561"/>
      <c r="Z45" s="538"/>
      <c r="AA45" s="538"/>
      <c r="AB45" s="538"/>
      <c r="AC45" s="538"/>
      <c r="AD45" s="537"/>
      <c r="AE45" s="598"/>
      <c r="AF45" s="603"/>
      <c r="AG45" s="603"/>
      <c r="AH45" s="603"/>
      <c r="AI45" s="604"/>
    </row>
    <row r="46" spans="3:35" ht="16.5" customHeight="1"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8" ht="16.5" customHeight="1">
      <c r="B48" s="195"/>
    </row>
  </sheetData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39:AD39"/>
    <mergeCell ref="AE39:AI39"/>
    <mergeCell ref="Y40:AD40"/>
    <mergeCell ref="AE40:AI40"/>
    <mergeCell ref="Y41:AD41"/>
    <mergeCell ref="AE41:AI41"/>
    <mergeCell ref="C40:F40"/>
    <mergeCell ref="G40:M40"/>
    <mergeCell ref="N40:T40"/>
    <mergeCell ref="U40:X40"/>
    <mergeCell ref="C39:F39"/>
    <mergeCell ref="G39:M39"/>
    <mergeCell ref="N39:T39"/>
    <mergeCell ref="U39:X39"/>
    <mergeCell ref="N38:T38"/>
    <mergeCell ref="U38:X38"/>
    <mergeCell ref="Y38:AD38"/>
    <mergeCell ref="AE38:AI38"/>
    <mergeCell ref="Y29:AD29"/>
    <mergeCell ref="AE29:AI29"/>
    <mergeCell ref="C30:F30"/>
    <mergeCell ref="G30:M30"/>
    <mergeCell ref="N30:T30"/>
    <mergeCell ref="U30:X30"/>
    <mergeCell ref="Y30:AD30"/>
    <mergeCell ref="AE30:AI30"/>
    <mergeCell ref="C29:F29"/>
    <mergeCell ref="G29:M29"/>
    <mergeCell ref="U29:X29"/>
    <mergeCell ref="C28:F28"/>
    <mergeCell ref="G28:M28"/>
    <mergeCell ref="N28:T28"/>
    <mergeCell ref="U28:X28"/>
    <mergeCell ref="N27:T27"/>
    <mergeCell ref="U27:X27"/>
    <mergeCell ref="N18:T18"/>
    <mergeCell ref="U18:X18"/>
    <mergeCell ref="U26:X26"/>
    <mergeCell ref="C18:F18"/>
    <mergeCell ref="G18:M18"/>
    <mergeCell ref="C27:F27"/>
    <mergeCell ref="G27:M27"/>
    <mergeCell ref="C21:F21"/>
    <mergeCell ref="C19:F19"/>
    <mergeCell ref="C20:F20"/>
    <mergeCell ref="C17:F17"/>
    <mergeCell ref="G17:M17"/>
    <mergeCell ref="N17:T17"/>
    <mergeCell ref="U17:X17"/>
    <mergeCell ref="C14:F14"/>
    <mergeCell ref="G14:M14"/>
    <mergeCell ref="C16:F16"/>
    <mergeCell ref="G16:M16"/>
    <mergeCell ref="C15:F15"/>
    <mergeCell ref="G15:M15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Y27:AD27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28:AI28"/>
    <mergeCell ref="C6:J6"/>
    <mergeCell ref="C7:J7"/>
    <mergeCell ref="C8:J8"/>
    <mergeCell ref="C13:F13"/>
    <mergeCell ref="G13:M13"/>
    <mergeCell ref="G20:M20"/>
    <mergeCell ref="G21:M21"/>
    <mergeCell ref="AE13:AI13"/>
    <mergeCell ref="N14:T14"/>
    <mergeCell ref="AE45:AI45"/>
    <mergeCell ref="C45:F45"/>
    <mergeCell ref="G45:M45"/>
    <mergeCell ref="N45:T45"/>
    <mergeCell ref="U45:X45"/>
    <mergeCell ref="Y45:AD45"/>
    <mergeCell ref="AE44:AI44"/>
    <mergeCell ref="C44:F44"/>
    <mergeCell ref="G44:M44"/>
    <mergeCell ref="N44:T44"/>
    <mergeCell ref="U44:X44"/>
    <mergeCell ref="Y44:AD44"/>
    <mergeCell ref="Y37:AD37"/>
    <mergeCell ref="AE37:AI37"/>
    <mergeCell ref="C37:F37"/>
    <mergeCell ref="G37:M37"/>
    <mergeCell ref="N37:T37"/>
    <mergeCell ref="U37:X37"/>
    <mergeCell ref="N33:T33"/>
    <mergeCell ref="U33:X33"/>
    <mergeCell ref="Y33:AD33"/>
    <mergeCell ref="AE33:AI33"/>
    <mergeCell ref="N13:T13"/>
    <mergeCell ref="AE31:AI31"/>
    <mergeCell ref="N25:T25"/>
    <mergeCell ref="Y13:AD13"/>
    <mergeCell ref="U13:X13"/>
    <mergeCell ref="U21:X21"/>
    <mergeCell ref="N31:T31"/>
    <mergeCell ref="AE21:AI21"/>
    <mergeCell ref="AE20:AI20"/>
    <mergeCell ref="AE19:AI19"/>
    <mergeCell ref="U31:X31"/>
    <mergeCell ref="C25:F25"/>
    <mergeCell ref="U25:X25"/>
    <mergeCell ref="Y25:AD25"/>
    <mergeCell ref="G25:M25"/>
    <mergeCell ref="Y28:AD28"/>
    <mergeCell ref="C26:F26"/>
    <mergeCell ref="G26:M26"/>
    <mergeCell ref="N26:T26"/>
    <mergeCell ref="N29:T29"/>
    <mergeCell ref="G31:M31"/>
    <mergeCell ref="G33:M33"/>
    <mergeCell ref="G32:M32"/>
    <mergeCell ref="G38:M38"/>
    <mergeCell ref="C31:F31"/>
    <mergeCell ref="C33:F33"/>
    <mergeCell ref="C32:F32"/>
    <mergeCell ref="C38:F38"/>
    <mergeCell ref="Y20:AD20"/>
    <mergeCell ref="Y21:AD21"/>
    <mergeCell ref="Y19:AD19"/>
    <mergeCell ref="G19:M1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showGridLines="0" workbookViewId="0" topLeftCell="A1">
      <selection activeCell="A13" sqref="A13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86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86" customWidth="1"/>
    <col min="31" max="31" width="8.875" style="0" customWidth="1"/>
  </cols>
  <sheetData>
    <row r="2" spans="2:25" s="334" customFormat="1" ht="24" customHeight="1">
      <c r="B2" s="335"/>
      <c r="C2" s="336" t="s">
        <v>303</v>
      </c>
      <c r="E2" s="335"/>
      <c r="F2" s="335"/>
      <c r="G2" s="335"/>
      <c r="H2" s="335"/>
      <c r="I2" s="619" t="str">
        <f>'１面'!L11</f>
        <v>平成22年 7月1日</v>
      </c>
      <c r="J2" s="619"/>
      <c r="K2" s="619"/>
      <c r="L2" s="619"/>
      <c r="M2" s="336" t="s">
        <v>407</v>
      </c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7"/>
    </row>
    <row r="3" spans="1:25" s="334" customFormat="1" ht="13.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7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7"/>
    </row>
    <row r="4" spans="12:25" s="338" customFormat="1" ht="13.5" customHeight="1">
      <c r="L4" s="339"/>
      <c r="P4"/>
      <c r="Q4"/>
      <c r="Y4" s="339"/>
    </row>
    <row r="5" spans="10:25" s="338" customFormat="1" ht="13.5" customHeight="1">
      <c r="J5" s="340" t="s">
        <v>320</v>
      </c>
      <c r="P5"/>
      <c r="Q5"/>
      <c r="Y5" s="339"/>
    </row>
    <row r="6" spans="10:25" s="338" customFormat="1" ht="13.5" customHeight="1">
      <c r="J6" s="340" t="s">
        <v>306</v>
      </c>
      <c r="K6" s="341" t="s">
        <v>436</v>
      </c>
      <c r="N6" s="387" t="str">
        <f>'8面'!K6&amp;"市町村"</f>
        <v>2市町村</v>
      </c>
      <c r="P6"/>
      <c r="Q6"/>
      <c r="Y6" s="339"/>
    </row>
    <row r="7" spans="1:25" s="338" customFormat="1" ht="13.5" customHeight="1">
      <c r="A7" s="342"/>
      <c r="B7" s="342"/>
      <c r="H7"/>
      <c r="J7" s="340" t="s">
        <v>290</v>
      </c>
      <c r="K7" s="341" t="s">
        <v>437</v>
      </c>
      <c r="N7" s="387" t="str">
        <f>'8面'!Q6&amp;"市町村"</f>
        <v>21市町村</v>
      </c>
      <c r="V7" s="343"/>
      <c r="Y7" s="339"/>
    </row>
    <row r="8" spans="3:25" ht="15" customHeight="1">
      <c r="C8" s="344"/>
      <c r="D8" s="345"/>
      <c r="E8" s="346" t="s">
        <v>115</v>
      </c>
      <c r="F8" s="347"/>
      <c r="G8" s="348" t="s">
        <v>116</v>
      </c>
      <c r="H8" s="349"/>
      <c r="I8" s="349"/>
      <c r="J8" s="350" t="s">
        <v>241</v>
      </c>
      <c r="K8" s="350"/>
      <c r="L8" s="350" t="s">
        <v>242</v>
      </c>
      <c r="M8" s="350"/>
      <c r="N8" s="351" t="s">
        <v>246</v>
      </c>
      <c r="O8" s="352"/>
      <c r="P8" s="353"/>
      <c r="Q8" s="6"/>
      <c r="R8" s="353"/>
      <c r="S8" s="6"/>
      <c r="T8" s="6"/>
      <c r="U8" s="353"/>
      <c r="V8" s="353"/>
      <c r="W8" s="353"/>
      <c r="X8" s="353"/>
      <c r="Y8" s="354"/>
    </row>
    <row r="9" spans="3:25" ht="15" customHeight="1">
      <c r="C9" s="355" t="s">
        <v>243</v>
      </c>
      <c r="D9" s="355" t="s">
        <v>247</v>
      </c>
      <c r="E9" s="350" t="s">
        <v>244</v>
      </c>
      <c r="F9" s="356" t="s">
        <v>70</v>
      </c>
      <c r="G9" s="350" t="s">
        <v>71</v>
      </c>
      <c r="H9" s="357" t="s">
        <v>248</v>
      </c>
      <c r="I9" s="357" t="s">
        <v>249</v>
      </c>
      <c r="J9" s="357" t="s">
        <v>250</v>
      </c>
      <c r="K9" s="357" t="s">
        <v>251</v>
      </c>
      <c r="L9" s="357" t="s">
        <v>250</v>
      </c>
      <c r="M9" s="357" t="s">
        <v>251</v>
      </c>
      <c r="N9" s="358" t="s">
        <v>245</v>
      </c>
      <c r="O9" s="352"/>
      <c r="P9" s="353"/>
      <c r="Q9" s="353"/>
      <c r="R9" s="353"/>
      <c r="S9" s="353"/>
      <c r="T9" s="353"/>
      <c r="U9" s="353"/>
      <c r="V9" s="353"/>
      <c r="W9" s="353"/>
      <c r="X9" s="353"/>
      <c r="Y9" s="354"/>
    </row>
    <row r="10" spans="3:25" ht="15" customHeight="1">
      <c r="C10" s="359" t="s">
        <v>252</v>
      </c>
      <c r="D10" s="359">
        <f>'6面'!B6</f>
        <v>398477</v>
      </c>
      <c r="E10" s="359">
        <f>'4～5面'!B6</f>
        <v>1088284</v>
      </c>
      <c r="F10" s="359">
        <f>'4～5面'!C6</f>
        <v>510945</v>
      </c>
      <c r="G10" s="359">
        <f>'4～5面'!D6</f>
        <v>577339</v>
      </c>
      <c r="H10" s="359">
        <f>'4～5面'!H6</f>
        <v>624</v>
      </c>
      <c r="I10" s="359">
        <f>'4～5面'!K6</f>
        <v>1083</v>
      </c>
      <c r="J10" s="360" t="s">
        <v>132</v>
      </c>
      <c r="K10" s="359">
        <f>'4～5面'!U6</f>
        <v>846</v>
      </c>
      <c r="L10" s="359" t="s">
        <v>132</v>
      </c>
      <c r="M10" s="359">
        <f>'4～5面'!Z6</f>
        <v>899</v>
      </c>
      <c r="N10" s="361">
        <f>'4～5面'!E6</f>
        <v>-512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62" t="s">
        <v>253</v>
      </c>
      <c r="D11" s="362">
        <f>'6面'!B7</f>
        <v>363261</v>
      </c>
      <c r="E11" s="362">
        <f>'4～5面'!B8</f>
        <v>981445</v>
      </c>
      <c r="F11" s="362">
        <f>'4～5面'!C8</f>
        <v>460972</v>
      </c>
      <c r="G11" s="362">
        <f>'4～5面'!D8</f>
        <v>520473</v>
      </c>
      <c r="H11" s="362">
        <f>'4～5面'!H8</f>
        <v>568</v>
      </c>
      <c r="I11" s="362">
        <f>'4～5面'!K8</f>
        <v>943</v>
      </c>
      <c r="J11" s="362">
        <f>'4～5面'!T8</f>
        <v>567</v>
      </c>
      <c r="K11" s="362">
        <f>'4～5面'!U8</f>
        <v>788</v>
      </c>
      <c r="L11" s="362">
        <f>'4～5面'!Y8</f>
        <v>547</v>
      </c>
      <c r="M11" s="362">
        <f>'4～5面'!Z8</f>
        <v>841</v>
      </c>
      <c r="N11" s="361">
        <f>'4～5面'!E8</f>
        <v>-408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63"/>
    </row>
    <row r="12" spans="3:25" ht="15" customHeight="1">
      <c r="C12" s="364" t="s">
        <v>254</v>
      </c>
      <c r="D12" s="364">
        <f>'6面'!B8</f>
        <v>35216</v>
      </c>
      <c r="E12" s="364">
        <f>'4～5面'!B9</f>
        <v>107056</v>
      </c>
      <c r="F12" s="364">
        <f>'4～5面'!C9</f>
        <v>50075</v>
      </c>
      <c r="G12" s="364">
        <f>'4～5面'!D9</f>
        <v>56981</v>
      </c>
      <c r="H12" s="364">
        <f>'4～5面'!H9</f>
        <v>56</v>
      </c>
      <c r="I12" s="364">
        <f>'4～5面'!K9</f>
        <v>140</v>
      </c>
      <c r="J12" s="364">
        <f>'4～5面'!T9</f>
        <v>99</v>
      </c>
      <c r="K12" s="364">
        <f>'4～5面'!U9</f>
        <v>58</v>
      </c>
      <c r="L12" s="364">
        <f>'4～5面'!Y9</f>
        <v>104</v>
      </c>
      <c r="M12" s="364">
        <f>'4～5面'!Z9</f>
        <v>58</v>
      </c>
      <c r="N12" s="365">
        <f>'4～5面'!E9</f>
        <v>-89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62" t="s">
        <v>255</v>
      </c>
      <c r="D13" s="362">
        <f>'6面'!B9</f>
        <v>134785</v>
      </c>
      <c r="E13" s="362">
        <f>'4～5面'!B10</f>
        <v>324658</v>
      </c>
      <c r="F13" s="362">
        <f>'4～5面'!C10</f>
        <v>152913</v>
      </c>
      <c r="G13" s="362">
        <f>'4～5面'!D10</f>
        <v>171745</v>
      </c>
      <c r="H13" s="362">
        <f>'4～5面'!H10</f>
        <v>201</v>
      </c>
      <c r="I13" s="362">
        <f>'4～5面'!K10</f>
        <v>239</v>
      </c>
      <c r="J13" s="362">
        <f>'4～5面'!T10</f>
        <v>188</v>
      </c>
      <c r="K13" s="362">
        <f>'4～5面'!U10</f>
        <v>331</v>
      </c>
      <c r="L13" s="362">
        <f>'4～5面'!Y10</f>
        <v>160</v>
      </c>
      <c r="M13" s="362">
        <f>'4～5面'!Z10</f>
        <v>420</v>
      </c>
      <c r="N13" s="366">
        <f>'4～5面'!E10</f>
        <v>-99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63"/>
    </row>
    <row r="14" spans="3:25" ht="15" customHeight="1">
      <c r="C14" s="362" t="s">
        <v>256</v>
      </c>
      <c r="D14" s="362">
        <f>'6面'!B10</f>
        <v>23158</v>
      </c>
      <c r="E14" s="362">
        <f>'4～5面'!B11</f>
        <v>58810</v>
      </c>
      <c r="F14" s="362">
        <f>'4～5面'!C11</f>
        <v>27096</v>
      </c>
      <c r="G14" s="362">
        <f>'4～5面'!D11</f>
        <v>31714</v>
      </c>
      <c r="H14" s="362">
        <f>'4～5面'!H11</f>
        <v>34</v>
      </c>
      <c r="I14" s="362">
        <f>'4～5面'!K11</f>
        <v>58</v>
      </c>
      <c r="J14" s="362">
        <f>'4～5面'!T11</f>
        <v>33</v>
      </c>
      <c r="K14" s="362">
        <f>'4～5面'!U11</f>
        <v>48</v>
      </c>
      <c r="L14" s="362">
        <f>'4～5面'!Y11</f>
        <v>35</v>
      </c>
      <c r="M14" s="362">
        <f>'4～5面'!Z11</f>
        <v>31</v>
      </c>
      <c r="N14" s="366">
        <f>'4～5面'!E11</f>
        <v>-9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63"/>
    </row>
    <row r="15" spans="3:25" ht="15" customHeight="1">
      <c r="C15" s="362" t="s">
        <v>257</v>
      </c>
      <c r="D15" s="362">
        <f>'6面'!B11</f>
        <v>32375</v>
      </c>
      <c r="E15" s="362">
        <f>'4～5面'!B12</f>
        <v>98311</v>
      </c>
      <c r="F15" s="362">
        <f>'4～5面'!C12</f>
        <v>46145</v>
      </c>
      <c r="G15" s="362">
        <f>'4～5面'!D12</f>
        <v>52166</v>
      </c>
      <c r="H15" s="362">
        <f>'4～5面'!H12</f>
        <v>62</v>
      </c>
      <c r="I15" s="362">
        <f>'4～5面'!K12</f>
        <v>98</v>
      </c>
      <c r="J15" s="362">
        <f>'4～5面'!T12</f>
        <v>59</v>
      </c>
      <c r="K15" s="362">
        <f>'4～5面'!U12</f>
        <v>71</v>
      </c>
      <c r="L15" s="362">
        <f>'4～5面'!Y12</f>
        <v>52</v>
      </c>
      <c r="M15" s="362">
        <f>'4～5面'!Z12</f>
        <v>91</v>
      </c>
      <c r="N15" s="366">
        <f>'4～5面'!E12</f>
        <v>-49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63"/>
    </row>
    <row r="16" spans="3:25" ht="15" customHeight="1">
      <c r="C16" s="362" t="s">
        <v>258</v>
      </c>
      <c r="D16" s="362">
        <f>'6面'!B12</f>
        <v>28455</v>
      </c>
      <c r="E16" s="362">
        <f>'4～5面'!B13</f>
        <v>78534</v>
      </c>
      <c r="F16" s="362">
        <f>'4～5面'!C13</f>
        <v>36541</v>
      </c>
      <c r="G16" s="362">
        <f>'4～5面'!D13</f>
        <v>41993</v>
      </c>
      <c r="H16" s="362">
        <f>'4～5面'!H13</f>
        <v>56</v>
      </c>
      <c r="I16" s="362">
        <f>'4～5面'!K13</f>
        <v>76</v>
      </c>
      <c r="J16" s="362">
        <f>'4～5面'!T13</f>
        <v>35</v>
      </c>
      <c r="K16" s="362">
        <f>'4～5面'!U13</f>
        <v>77</v>
      </c>
      <c r="L16" s="362">
        <f>'4～5面'!Y13</f>
        <v>29</v>
      </c>
      <c r="M16" s="362">
        <f>'4～5面'!Z13</f>
        <v>61</v>
      </c>
      <c r="N16" s="366">
        <f>'4～5面'!E13</f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62" t="s">
        <v>259</v>
      </c>
      <c r="D17" s="362">
        <f>'6面'!B13</f>
        <v>11890</v>
      </c>
      <c r="E17" s="362">
        <f>'4～5面'!B14</f>
        <v>32505</v>
      </c>
      <c r="F17" s="362">
        <f>'4～5面'!C14</f>
        <v>15204</v>
      </c>
      <c r="G17" s="362">
        <f>'4～5面'!D14</f>
        <v>17301</v>
      </c>
      <c r="H17" s="362">
        <f>'4～5面'!H14</f>
        <v>7</v>
      </c>
      <c r="I17" s="362">
        <f>'4～5面'!K14</f>
        <v>35</v>
      </c>
      <c r="J17" s="362">
        <f>'4～5面'!T14</f>
        <v>24</v>
      </c>
      <c r="K17" s="362">
        <f>'4～5面'!U14</f>
        <v>27</v>
      </c>
      <c r="L17" s="362">
        <f>'4～5面'!Y14</f>
        <v>28</v>
      </c>
      <c r="M17" s="362">
        <f>'4～5面'!Z14</f>
        <v>24</v>
      </c>
      <c r="N17" s="366">
        <f>'4～5面'!E14</f>
        <v>-29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63"/>
    </row>
    <row r="18" spans="3:25" ht="15" customHeight="1">
      <c r="C18" s="362" t="s">
        <v>260</v>
      </c>
      <c r="D18" s="362">
        <f>'6面'!B14</f>
        <v>17154</v>
      </c>
      <c r="E18" s="362">
        <f>'4～5面'!B15</f>
        <v>51831</v>
      </c>
      <c r="F18" s="362">
        <f>'4～5面'!C15</f>
        <v>24522</v>
      </c>
      <c r="G18" s="362">
        <f>'4～5面'!D15</f>
        <v>27309</v>
      </c>
      <c r="H18" s="362">
        <f>'4～5面'!H15</f>
        <v>33</v>
      </c>
      <c r="I18" s="362">
        <f>'4～5面'!K15</f>
        <v>54</v>
      </c>
      <c r="J18" s="362">
        <f>'4～5面'!T15</f>
        <v>25</v>
      </c>
      <c r="K18" s="362">
        <f>'4～5面'!U15</f>
        <v>29</v>
      </c>
      <c r="L18" s="362">
        <f>'4～5面'!Y15</f>
        <v>29</v>
      </c>
      <c r="M18" s="362">
        <f>'4～5面'!Z15</f>
        <v>22</v>
      </c>
      <c r="N18" s="366">
        <f>'4～5面'!E15</f>
        <v>-18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63"/>
    </row>
    <row r="19" spans="3:25" ht="15" customHeight="1">
      <c r="C19" s="362" t="s">
        <v>261</v>
      </c>
      <c r="D19" s="362">
        <f>'6面'!B15</f>
        <v>12136</v>
      </c>
      <c r="E19" s="362">
        <f>'4～5面'!B16</f>
        <v>34217</v>
      </c>
      <c r="F19" s="362">
        <f>'4～5面'!C16</f>
        <v>15838</v>
      </c>
      <c r="G19" s="362">
        <f>'4～5面'!D16</f>
        <v>18379</v>
      </c>
      <c r="H19" s="362">
        <f>'4～5面'!H16</f>
        <v>17</v>
      </c>
      <c r="I19" s="362">
        <f>'4～5面'!K16</f>
        <v>55</v>
      </c>
      <c r="J19" s="362">
        <f>'4～5面'!T16</f>
        <v>10</v>
      </c>
      <c r="K19" s="362">
        <f>'4～5面'!U16</f>
        <v>26</v>
      </c>
      <c r="L19" s="362">
        <f>'4～5面'!Y16</f>
        <v>19</v>
      </c>
      <c r="M19" s="362">
        <f>'4～5面'!Z16</f>
        <v>25</v>
      </c>
      <c r="N19" s="366">
        <f>'4～5面'!E16</f>
        <v>-46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63"/>
    </row>
    <row r="20" spans="3:25" ht="15" customHeight="1">
      <c r="C20" s="362" t="s">
        <v>262</v>
      </c>
      <c r="D20" s="362">
        <f>'6面'!B16</f>
        <v>29023</v>
      </c>
      <c r="E20" s="362">
        <f>'4～5面'!B17</f>
        <v>85181</v>
      </c>
      <c r="F20" s="362">
        <f>'4～5面'!C17</f>
        <v>40661</v>
      </c>
      <c r="G20" s="362">
        <f>'4～5面'!D17</f>
        <v>44520</v>
      </c>
      <c r="H20" s="362">
        <f>'4～5面'!H17</f>
        <v>39</v>
      </c>
      <c r="I20" s="362">
        <f>'4～5面'!K17</f>
        <v>104</v>
      </c>
      <c r="J20" s="362">
        <f>'4～5面'!T17</f>
        <v>40</v>
      </c>
      <c r="K20" s="362">
        <f>'4～5面'!U17</f>
        <v>42</v>
      </c>
      <c r="L20" s="362">
        <f>'4～5面'!Y17</f>
        <v>53</v>
      </c>
      <c r="M20" s="362">
        <f>'4～5面'!Z17</f>
        <v>42</v>
      </c>
      <c r="N20" s="366">
        <f>'4～5面'!E17</f>
        <v>-78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63"/>
    </row>
    <row r="21" spans="3:25" ht="15" customHeight="1">
      <c r="C21" s="362" t="s">
        <v>263</v>
      </c>
      <c r="D21" s="362">
        <f>'6面'!B17</f>
        <v>12469</v>
      </c>
      <c r="E21" s="362">
        <f>'4～5面'!B18</f>
        <v>34672</v>
      </c>
      <c r="F21" s="362">
        <f>'4～5面'!C18</f>
        <v>16351</v>
      </c>
      <c r="G21" s="362">
        <f>'4～5面'!D18</f>
        <v>18321</v>
      </c>
      <c r="H21" s="362">
        <f>'4～5面'!H18</f>
        <v>22</v>
      </c>
      <c r="I21" s="362">
        <f>'4～5面'!K18</f>
        <v>28</v>
      </c>
      <c r="J21" s="362">
        <f>'4～5面'!T18</f>
        <v>37</v>
      </c>
      <c r="K21" s="362">
        <f>'4～5面'!U18</f>
        <v>20</v>
      </c>
      <c r="L21" s="362">
        <f>'4～5面'!Y18</f>
        <v>36</v>
      </c>
      <c r="M21" s="362">
        <f>'4～5面'!Z18</f>
        <v>19</v>
      </c>
      <c r="N21" s="366">
        <f>'4～5面'!E18</f>
        <v>-4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63"/>
    </row>
    <row r="22" spans="3:25" ht="15" customHeight="1">
      <c r="C22" s="367" t="s">
        <v>264</v>
      </c>
      <c r="D22" s="367">
        <f>'6面'!B18</f>
        <v>28789</v>
      </c>
      <c r="E22" s="367">
        <f>'4～5面'!B19</f>
        <v>88662</v>
      </c>
      <c r="F22" s="367">
        <f>'4～5面'!C19</f>
        <v>41419</v>
      </c>
      <c r="G22" s="367">
        <f>'4～5面'!D19</f>
        <v>47243</v>
      </c>
      <c r="H22" s="367">
        <f>'4～5面'!H19</f>
        <v>56</v>
      </c>
      <c r="I22" s="367">
        <f>'4～5面'!K19</f>
        <v>91</v>
      </c>
      <c r="J22" s="367">
        <f>'4～5面'!T19</f>
        <v>56</v>
      </c>
      <c r="K22" s="367">
        <f>'4～5面'!U19</f>
        <v>47</v>
      </c>
      <c r="L22" s="367">
        <f>'4～5面'!Y19</f>
        <v>61</v>
      </c>
      <c r="M22" s="367">
        <f>'4～5面'!Z19</f>
        <v>55</v>
      </c>
      <c r="N22" s="366">
        <f>'4～5面'!E19</f>
        <v>-48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63"/>
    </row>
    <row r="23" spans="3:25" ht="15" customHeight="1">
      <c r="C23" s="367" t="s">
        <v>265</v>
      </c>
      <c r="D23" s="367">
        <f>'6面'!B19</f>
        <v>13419</v>
      </c>
      <c r="E23" s="367">
        <f>'4～5面'!B20</f>
        <v>36661</v>
      </c>
      <c r="F23" s="367">
        <f>'4～5面'!C20</f>
        <v>17250</v>
      </c>
      <c r="G23" s="367">
        <f>'4～5面'!D20</f>
        <v>19411</v>
      </c>
      <c r="H23" s="367">
        <f>'4～5面'!H20</f>
        <v>12</v>
      </c>
      <c r="I23" s="367">
        <f>'4～5面'!K20</f>
        <v>38</v>
      </c>
      <c r="J23" s="367">
        <f>'4～5面'!T20</f>
        <v>21</v>
      </c>
      <c r="K23" s="367">
        <f>'4～5面'!U20</f>
        <v>36</v>
      </c>
      <c r="L23" s="367">
        <f>'4～5面'!Y20</f>
        <v>16</v>
      </c>
      <c r="M23" s="367">
        <f>'4～5面'!Z20</f>
        <v>17</v>
      </c>
      <c r="N23" s="366">
        <f>'4～5面'!E20</f>
        <v>-2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63"/>
    </row>
    <row r="24" spans="3:25" ht="15" customHeight="1">
      <c r="C24" s="367" t="s">
        <v>266</v>
      </c>
      <c r="D24" s="367">
        <f>'6面'!B20</f>
        <v>9338</v>
      </c>
      <c r="E24" s="367">
        <f>'4～5面'!B21</f>
        <v>27639</v>
      </c>
      <c r="F24" s="367">
        <f>'4～5面'!C21</f>
        <v>13192</v>
      </c>
      <c r="G24" s="367">
        <f>'4～5面'!D21</f>
        <v>14447</v>
      </c>
      <c r="H24" s="367">
        <f>'4～5面'!H21</f>
        <v>16</v>
      </c>
      <c r="I24" s="367">
        <f>'4～5面'!K21</f>
        <v>33</v>
      </c>
      <c r="J24" s="367">
        <f>'4～5面'!T21</f>
        <v>18</v>
      </c>
      <c r="K24" s="367">
        <f>'4～5面'!U21</f>
        <v>21</v>
      </c>
      <c r="L24" s="367">
        <f>'4～5面'!Y21</f>
        <v>17</v>
      </c>
      <c r="M24" s="367">
        <f>'4～5面'!Z21</f>
        <v>18</v>
      </c>
      <c r="N24" s="366">
        <f>'4～5面'!E21</f>
        <v>-13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63"/>
    </row>
    <row r="25" spans="3:25" ht="15" customHeight="1">
      <c r="C25" s="367" t="s">
        <v>267</v>
      </c>
      <c r="D25" s="362">
        <f>'6面'!B21</f>
        <v>10270</v>
      </c>
      <c r="E25" s="362">
        <f>'4～5面'!B22</f>
        <v>29764</v>
      </c>
      <c r="F25" s="362">
        <f>'4～5面'!C22</f>
        <v>13840</v>
      </c>
      <c r="G25" s="362">
        <f>'4～5面'!D22</f>
        <v>15924</v>
      </c>
      <c r="H25" s="362">
        <f>'4～5面'!H22</f>
        <v>13</v>
      </c>
      <c r="I25" s="362">
        <f>'4～5面'!K22</f>
        <v>34</v>
      </c>
      <c r="J25" s="362">
        <f>'4～5面'!T22</f>
        <v>21</v>
      </c>
      <c r="K25" s="362">
        <f>'4～5面'!U22</f>
        <v>13</v>
      </c>
      <c r="L25" s="362">
        <f>'4～5面'!Y22</f>
        <v>12</v>
      </c>
      <c r="M25" s="362">
        <f>'4～5面'!Z22</f>
        <v>16</v>
      </c>
      <c r="N25" s="366">
        <f>'4～5面'!E22</f>
        <v>-15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68" t="s">
        <v>268</v>
      </c>
      <c r="D26" s="368">
        <f>'6面'!B22</f>
        <v>2487</v>
      </c>
      <c r="E26" s="368">
        <f>'4～5面'!B23</f>
        <v>6142</v>
      </c>
      <c r="F26" s="368">
        <f>'4～5面'!C23</f>
        <v>2921</v>
      </c>
      <c r="G26" s="368">
        <f>'4～5面'!D23</f>
        <v>3221</v>
      </c>
      <c r="H26" s="368">
        <f>'4～5面'!H23</f>
        <v>1</v>
      </c>
      <c r="I26" s="368">
        <f>'4～5面'!K23</f>
        <v>9</v>
      </c>
      <c r="J26" s="368">
        <f>'4～5面'!T23</f>
        <v>6</v>
      </c>
      <c r="K26" s="368">
        <f>'4～5面'!U23</f>
        <v>10</v>
      </c>
      <c r="L26" s="368">
        <f>'4～5面'!Y23</f>
        <v>4</v>
      </c>
      <c r="M26" s="368">
        <f>'4～5面'!Z23</f>
        <v>4</v>
      </c>
      <c r="N26" s="369">
        <f>'4～5面'!E23</f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63"/>
    </row>
    <row r="27" spans="3:25" ht="15" customHeight="1">
      <c r="C27" s="364" t="s">
        <v>269</v>
      </c>
      <c r="D27" s="364">
        <f>'6面'!B23</f>
        <v>2487</v>
      </c>
      <c r="E27" s="364">
        <f>'4～5面'!B24</f>
        <v>6142</v>
      </c>
      <c r="F27" s="364">
        <f>'4～5面'!C24</f>
        <v>2921</v>
      </c>
      <c r="G27" s="364">
        <f>'4～5面'!D24</f>
        <v>3221</v>
      </c>
      <c r="H27" s="364">
        <f>'4～5面'!H24</f>
        <v>1</v>
      </c>
      <c r="I27" s="364">
        <f>'4～5面'!K24</f>
        <v>9</v>
      </c>
      <c r="J27" s="364">
        <f>'4～5面'!T24</f>
        <v>6</v>
      </c>
      <c r="K27" s="364">
        <f>'4～5面'!U24</f>
        <v>10</v>
      </c>
      <c r="L27" s="364">
        <f>'4～5面'!Y24</f>
        <v>4</v>
      </c>
      <c r="M27" s="364">
        <f>'4～5面'!Z24</f>
        <v>4</v>
      </c>
      <c r="N27" s="370">
        <f>'4～5面'!E24</f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63"/>
    </row>
    <row r="28" spans="3:25" ht="15" customHeight="1">
      <c r="C28" s="368" t="s">
        <v>270</v>
      </c>
      <c r="D28" s="368">
        <f>'6面'!B24</f>
        <v>1030</v>
      </c>
      <c r="E28" s="368">
        <f>'4～5面'!B25</f>
        <v>2768</v>
      </c>
      <c r="F28" s="368">
        <f>'4～5面'!C25</f>
        <v>1296</v>
      </c>
      <c r="G28" s="368">
        <f>'4～5面'!D25</f>
        <v>1472</v>
      </c>
      <c r="H28" s="368">
        <f>'4～5面'!H25</f>
        <v>2</v>
      </c>
      <c r="I28" s="368">
        <f>'4～5面'!K25</f>
        <v>6</v>
      </c>
      <c r="J28" s="368">
        <f>'4～5面'!T25</f>
        <v>1</v>
      </c>
      <c r="K28" s="368">
        <f>'4～5面'!U25</f>
        <v>1</v>
      </c>
      <c r="L28" s="368">
        <f>'4～5面'!Y25</f>
        <v>1</v>
      </c>
      <c r="M28" s="368">
        <f>'4～5面'!Z25</f>
        <v>1</v>
      </c>
      <c r="N28" s="369">
        <f>'4～5面'!E25</f>
        <v>-4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71"/>
    </row>
    <row r="29" spans="3:25" ht="15" customHeight="1">
      <c r="C29" s="362" t="s">
        <v>271</v>
      </c>
      <c r="D29" s="362">
        <f>'6面'!B25</f>
        <v>1030</v>
      </c>
      <c r="E29" s="362">
        <f>'4～5面'!B26</f>
        <v>2768</v>
      </c>
      <c r="F29" s="362">
        <f>'4～5面'!C26</f>
        <v>1296</v>
      </c>
      <c r="G29" s="362">
        <f>'4～5面'!D26</f>
        <v>1472</v>
      </c>
      <c r="H29" s="362">
        <f>'4～5面'!H26</f>
        <v>2</v>
      </c>
      <c r="I29" s="362">
        <f>'4～5面'!K26</f>
        <v>6</v>
      </c>
      <c r="J29" s="362">
        <f>'4～5面'!T26</f>
        <v>1</v>
      </c>
      <c r="K29" s="362">
        <f>'4～5面'!U26</f>
        <v>1</v>
      </c>
      <c r="L29" s="362">
        <f>'4～5面'!Y26</f>
        <v>1</v>
      </c>
      <c r="M29" s="362">
        <f>'4～5面'!Z26</f>
        <v>1</v>
      </c>
      <c r="N29" s="366">
        <f>'4～5面'!E26</f>
        <v>-4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71"/>
    </row>
    <row r="30" spans="3:25" ht="15" customHeight="1">
      <c r="C30" s="372" t="s">
        <v>272</v>
      </c>
      <c r="D30" s="372">
        <f>'6面'!B26</f>
        <v>10762</v>
      </c>
      <c r="E30" s="372">
        <f>'4～5面'!B27</f>
        <v>30882</v>
      </c>
      <c r="F30" s="372">
        <f>'4～5面'!C27</f>
        <v>14257</v>
      </c>
      <c r="G30" s="372">
        <f>'4～5面'!D27</f>
        <v>16625</v>
      </c>
      <c r="H30" s="372">
        <f>'4～5面'!H27</f>
        <v>13</v>
      </c>
      <c r="I30" s="372">
        <f>'4～5面'!K27</f>
        <v>37</v>
      </c>
      <c r="J30" s="372">
        <f>'4～5面'!T27</f>
        <v>37</v>
      </c>
      <c r="K30" s="372">
        <f>'4～5面'!U27</f>
        <v>12</v>
      </c>
      <c r="L30" s="372">
        <f>'4～5面'!Y27</f>
        <v>28</v>
      </c>
      <c r="M30" s="372">
        <f>'4～5面'!Z27</f>
        <v>25</v>
      </c>
      <c r="N30" s="373">
        <f>'4～5面'!E27</f>
        <v>-28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71"/>
    </row>
    <row r="31" spans="3:25" ht="15" customHeight="1">
      <c r="C31" s="362" t="s">
        <v>273</v>
      </c>
      <c r="D31" s="362">
        <f>'6面'!B27</f>
        <v>1375</v>
      </c>
      <c r="E31" s="362">
        <f>'4～5面'!B28</f>
        <v>3924</v>
      </c>
      <c r="F31" s="362">
        <f>'4～5面'!C28</f>
        <v>1867</v>
      </c>
      <c r="G31" s="362">
        <f>'4～5面'!D28</f>
        <v>2057</v>
      </c>
      <c r="H31" s="362">
        <f>'4～5面'!H28</f>
        <v>2</v>
      </c>
      <c r="I31" s="362">
        <f>'4～5面'!K28</f>
        <v>6</v>
      </c>
      <c r="J31" s="362">
        <f>'4～5面'!T28</f>
        <v>2</v>
      </c>
      <c r="K31" s="362">
        <f>'4～5面'!U28</f>
        <v>2</v>
      </c>
      <c r="L31" s="362">
        <f>'4～5面'!Y28</f>
        <v>7</v>
      </c>
      <c r="M31" s="362">
        <f>'4～5面'!Z28</f>
        <v>3</v>
      </c>
      <c r="N31" s="366">
        <f>'4～5面'!E28</f>
        <v>-10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63"/>
    </row>
    <row r="32" spans="3:25" ht="15" customHeight="1">
      <c r="C32" s="362" t="s">
        <v>274</v>
      </c>
      <c r="D32" s="362">
        <f>'6面'!B28</f>
        <v>6440</v>
      </c>
      <c r="E32" s="362">
        <f>'4～5面'!B29</f>
        <v>18700</v>
      </c>
      <c r="F32" s="362">
        <f>'4～5面'!C29</f>
        <v>8586</v>
      </c>
      <c r="G32" s="362">
        <f>'4～5面'!D29</f>
        <v>10114</v>
      </c>
      <c r="H32" s="362">
        <f>'4～5面'!H29</f>
        <v>7</v>
      </c>
      <c r="I32" s="362">
        <f>'4～5面'!K29</f>
        <v>20</v>
      </c>
      <c r="J32" s="362">
        <f>'4～5面'!T29</f>
        <v>25</v>
      </c>
      <c r="K32" s="362">
        <f>'4～5面'!U29</f>
        <v>6</v>
      </c>
      <c r="L32" s="362">
        <f>'4～5面'!Y29</f>
        <v>18</v>
      </c>
      <c r="M32" s="362">
        <f>'4～5面'!Z29</f>
        <v>21</v>
      </c>
      <c r="N32" s="366">
        <f>'4～5面'!E29</f>
        <v>-21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63"/>
    </row>
    <row r="33" spans="3:25" ht="15" customHeight="1">
      <c r="C33" s="362" t="s">
        <v>275</v>
      </c>
      <c r="D33" s="362">
        <f>'6面'!B29</f>
        <v>2947</v>
      </c>
      <c r="E33" s="362">
        <f>'4～5面'!B30</f>
        <v>8258</v>
      </c>
      <c r="F33" s="362">
        <f>'4～5面'!C30</f>
        <v>3804</v>
      </c>
      <c r="G33" s="362">
        <f>'4～5面'!D30</f>
        <v>4454</v>
      </c>
      <c r="H33" s="362">
        <f>'4～5面'!H30</f>
        <v>4</v>
      </c>
      <c r="I33" s="362">
        <f>'4～5面'!K30</f>
        <v>11</v>
      </c>
      <c r="J33" s="362">
        <f>'4～5面'!T30</f>
        <v>10</v>
      </c>
      <c r="K33" s="362">
        <f>'4～5面'!U30</f>
        <v>4</v>
      </c>
      <c r="L33" s="362">
        <f>'4～5面'!Y30</f>
        <v>3</v>
      </c>
      <c r="M33" s="362">
        <f>'4～5面'!Z30</f>
        <v>1</v>
      </c>
      <c r="N33" s="366">
        <f>'4～5面'!E30</f>
        <v>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63"/>
    </row>
    <row r="34" spans="3:25" ht="15" customHeight="1">
      <c r="C34" s="372" t="s">
        <v>276</v>
      </c>
      <c r="D34" s="372">
        <f>'6面'!B30</f>
        <v>8668</v>
      </c>
      <c r="E34" s="372">
        <f>'4～5面'!B31</f>
        <v>25912</v>
      </c>
      <c r="F34" s="372">
        <f>'4～5面'!C31</f>
        <v>12091</v>
      </c>
      <c r="G34" s="372">
        <f>'4～5面'!D31</f>
        <v>13821</v>
      </c>
      <c r="H34" s="372">
        <f>'4～5面'!H31</f>
        <v>17</v>
      </c>
      <c r="I34" s="372">
        <f>'4～5面'!K31</f>
        <v>40</v>
      </c>
      <c r="J34" s="372">
        <f>'4～5面'!T31</f>
        <v>23</v>
      </c>
      <c r="K34" s="372">
        <f>'4～5面'!U31</f>
        <v>15</v>
      </c>
      <c r="L34" s="372">
        <f>'4～5面'!Y31</f>
        <v>34</v>
      </c>
      <c r="M34" s="372">
        <f>'4～5面'!Z31</f>
        <v>11</v>
      </c>
      <c r="N34" s="373">
        <f>'4～5面'!E31</f>
        <v>-30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63"/>
    </row>
    <row r="35" spans="3:25" ht="15" customHeight="1">
      <c r="C35" s="362" t="s">
        <v>277</v>
      </c>
      <c r="D35" s="362">
        <f>'6面'!B31</f>
        <v>3883</v>
      </c>
      <c r="E35" s="362">
        <f>'4～5面'!B32</f>
        <v>10567</v>
      </c>
      <c r="F35" s="362">
        <f>'4～5面'!C32</f>
        <v>4889</v>
      </c>
      <c r="G35" s="362">
        <f>'4～5面'!D32</f>
        <v>5678</v>
      </c>
      <c r="H35" s="362">
        <f>'4～5面'!H32</f>
        <v>8</v>
      </c>
      <c r="I35" s="362">
        <f>'4～5面'!K32</f>
        <v>17</v>
      </c>
      <c r="J35" s="362">
        <f>'4～5面'!T32</f>
        <v>15</v>
      </c>
      <c r="K35" s="362">
        <f>'4～5面'!U32</f>
        <v>6</v>
      </c>
      <c r="L35" s="362">
        <f>'4～5面'!Y32</f>
        <v>10</v>
      </c>
      <c r="M35" s="362">
        <f>'4～5面'!Z32</f>
        <v>6</v>
      </c>
      <c r="N35" s="366">
        <f>'4～5面'!E32</f>
        <v>-4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63"/>
    </row>
    <row r="36" spans="3:25" ht="15" customHeight="1">
      <c r="C36" s="362" t="s">
        <v>278</v>
      </c>
      <c r="D36" s="362">
        <f>'6面'!B32</f>
        <v>2330</v>
      </c>
      <c r="E36" s="362">
        <f>'4～5面'!B33</f>
        <v>6654</v>
      </c>
      <c r="F36" s="362">
        <f>'4～5面'!C33</f>
        <v>3059</v>
      </c>
      <c r="G36" s="362">
        <f>'4～5面'!D33</f>
        <v>3595</v>
      </c>
      <c r="H36" s="362">
        <f>'4～5面'!H33</f>
        <v>5</v>
      </c>
      <c r="I36" s="362">
        <f>'4～5面'!K33</f>
        <v>13</v>
      </c>
      <c r="J36" s="362">
        <f>'4～5面'!T33</f>
        <v>3</v>
      </c>
      <c r="K36" s="362">
        <f>'4～5面'!U33</f>
        <v>5</v>
      </c>
      <c r="L36" s="362">
        <f>'4～5面'!Y33</f>
        <v>9</v>
      </c>
      <c r="M36" s="362">
        <f>'4～5面'!Z33</f>
        <v>0</v>
      </c>
      <c r="N36" s="366">
        <f>'4～5面'!E33</f>
        <v>-9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63"/>
    </row>
    <row r="37" spans="3:25" ht="15" customHeight="1">
      <c r="C37" s="362" t="s">
        <v>279</v>
      </c>
      <c r="D37" s="362">
        <f>'6面'!B33</f>
        <v>1624</v>
      </c>
      <c r="E37" s="362">
        <f>'4～5面'!B34</f>
        <v>5463</v>
      </c>
      <c r="F37" s="362">
        <f>'4～5面'!C34</f>
        <v>2535</v>
      </c>
      <c r="G37" s="362">
        <f>'4～5面'!D34</f>
        <v>2928</v>
      </c>
      <c r="H37" s="362">
        <f>'4～5面'!H34</f>
        <v>2</v>
      </c>
      <c r="I37" s="362">
        <f>'4～5面'!K34</f>
        <v>8</v>
      </c>
      <c r="J37" s="362">
        <f>'4～5面'!T34</f>
        <v>1</v>
      </c>
      <c r="K37" s="362">
        <f>'4～5面'!U34</f>
        <v>1</v>
      </c>
      <c r="L37" s="362">
        <f>'4～5面'!Y34</f>
        <v>12</v>
      </c>
      <c r="M37" s="362">
        <f>'4～5面'!Z34</f>
        <v>1</v>
      </c>
      <c r="N37" s="366">
        <f>'4～5面'!E34</f>
        <v>-17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62" t="s">
        <v>280</v>
      </c>
      <c r="D38" s="362">
        <f>'6面'!B34</f>
        <v>831</v>
      </c>
      <c r="E38" s="362">
        <f>'4～5面'!B35</f>
        <v>3228</v>
      </c>
      <c r="F38" s="362">
        <f>'4～5面'!C35</f>
        <v>1608</v>
      </c>
      <c r="G38" s="362">
        <f>'4～5面'!D35</f>
        <v>1620</v>
      </c>
      <c r="H38" s="362">
        <f>'4～5面'!H35</f>
        <v>2</v>
      </c>
      <c r="I38" s="362">
        <f>'4～5面'!K35</f>
        <v>2</v>
      </c>
      <c r="J38" s="362">
        <f>'4～5面'!T35</f>
        <v>4</v>
      </c>
      <c r="K38" s="362">
        <f>'4～5面'!U35</f>
        <v>3</v>
      </c>
      <c r="L38" s="362">
        <f>'4～5面'!Y35</f>
        <v>3</v>
      </c>
      <c r="M38" s="362">
        <f>'4～5面'!Z35</f>
        <v>4</v>
      </c>
      <c r="N38" s="366">
        <f>'4～5面'!E35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63"/>
    </row>
    <row r="39" spans="3:25" ht="15" customHeight="1">
      <c r="C39" s="372" t="s">
        <v>281</v>
      </c>
      <c r="D39" s="374">
        <f>'6面'!B35</f>
        <v>6351</v>
      </c>
      <c r="E39" s="375">
        <f>'4～5面'!B36</f>
        <v>21642</v>
      </c>
      <c r="F39" s="372">
        <f>'4～5面'!C36</f>
        <v>10103</v>
      </c>
      <c r="G39" s="372">
        <f>'4～5面'!D36</f>
        <v>11539</v>
      </c>
      <c r="H39" s="372">
        <f>'4～5面'!H36</f>
        <v>15</v>
      </c>
      <c r="I39" s="372">
        <f>'4～5面'!K36</f>
        <v>24</v>
      </c>
      <c r="J39" s="372">
        <f>'4～5面'!T36</f>
        <v>17</v>
      </c>
      <c r="K39" s="372">
        <f>'4～5面'!U36</f>
        <v>12</v>
      </c>
      <c r="L39" s="372">
        <f>'4～5面'!Y36</f>
        <v>21</v>
      </c>
      <c r="M39" s="372">
        <f>'4～5面'!Z36</f>
        <v>10</v>
      </c>
      <c r="N39" s="373">
        <f>'4～5面'!E36</f>
        <v>-11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63"/>
    </row>
    <row r="40" spans="3:25" ht="15" customHeight="1">
      <c r="C40" s="362" t="s">
        <v>282</v>
      </c>
      <c r="D40" s="367">
        <f>'6面'!B36</f>
        <v>6351</v>
      </c>
      <c r="E40" s="376">
        <f>'4～5面'!B37</f>
        <v>21642</v>
      </c>
      <c r="F40" s="362">
        <f>'4～5面'!C37</f>
        <v>10103</v>
      </c>
      <c r="G40" s="362">
        <f>'4～5面'!D37</f>
        <v>11539</v>
      </c>
      <c r="H40" s="362">
        <f>'4～5面'!H37</f>
        <v>15</v>
      </c>
      <c r="I40" s="362">
        <f>'4～5面'!K37</f>
        <v>24</v>
      </c>
      <c r="J40" s="362">
        <f>'4～5面'!T37</f>
        <v>17</v>
      </c>
      <c r="K40" s="362">
        <f>'4～5面'!U37</f>
        <v>12</v>
      </c>
      <c r="L40" s="362">
        <f>'4～5面'!Y37</f>
        <v>21</v>
      </c>
      <c r="M40" s="362">
        <f>'4～5面'!Z37</f>
        <v>10</v>
      </c>
      <c r="N40" s="366">
        <f>'4～5面'!E37</f>
        <v>-11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63"/>
    </row>
    <row r="41" spans="3:25" ht="15" customHeight="1">
      <c r="C41" s="372" t="s">
        <v>283</v>
      </c>
      <c r="D41" s="374">
        <f>'6面'!B37</f>
        <v>5918</v>
      </c>
      <c r="E41" s="375">
        <f>'4～5面'!B38</f>
        <v>19710</v>
      </c>
      <c r="F41" s="372">
        <f>'4～5面'!C38</f>
        <v>9407</v>
      </c>
      <c r="G41" s="372">
        <f>'4～5面'!D38</f>
        <v>10303</v>
      </c>
      <c r="H41" s="372">
        <f>'4～5面'!H38</f>
        <v>8</v>
      </c>
      <c r="I41" s="372">
        <f>'4～5面'!K38</f>
        <v>24</v>
      </c>
      <c r="J41" s="372">
        <f>'4～5面'!T38</f>
        <v>15</v>
      </c>
      <c r="K41" s="372">
        <f>'4～5面'!U38</f>
        <v>8</v>
      </c>
      <c r="L41" s="372">
        <f>'4～5面'!Y38</f>
        <v>16</v>
      </c>
      <c r="M41" s="372">
        <f>'4～5面'!Z38</f>
        <v>7</v>
      </c>
      <c r="N41" s="373">
        <f>'4～5面'!E38</f>
        <v>-16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63"/>
    </row>
    <row r="42" spans="3:25" ht="15" customHeight="1">
      <c r="C42" s="362" t="s">
        <v>284</v>
      </c>
      <c r="D42" s="367">
        <f>'6面'!B38</f>
        <v>5063</v>
      </c>
      <c r="E42" s="376">
        <f>'4～5面'!B39</f>
        <v>16855</v>
      </c>
      <c r="F42" s="362">
        <f>'4～5面'!C39</f>
        <v>8043</v>
      </c>
      <c r="G42" s="362">
        <f>'4～5面'!D39</f>
        <v>8812</v>
      </c>
      <c r="H42" s="362">
        <f>'4～5面'!H39</f>
        <v>7</v>
      </c>
      <c r="I42" s="362">
        <f>'4～5面'!K39</f>
        <v>18</v>
      </c>
      <c r="J42" s="362">
        <f>'4～5面'!T39</f>
        <v>14</v>
      </c>
      <c r="K42" s="362">
        <f>'4～5面'!U39</f>
        <v>6</v>
      </c>
      <c r="L42" s="362">
        <f>'4～5面'!Y39</f>
        <v>15</v>
      </c>
      <c r="M42" s="362">
        <f>'4～5面'!Z39</f>
        <v>4</v>
      </c>
      <c r="N42" s="366">
        <f>'4～5面'!E39</f>
        <v>-10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63"/>
    </row>
    <row r="43" spans="3:25" ht="15" customHeight="1">
      <c r="C43" s="364" t="s">
        <v>285</v>
      </c>
      <c r="D43" s="365">
        <f>'6面'!B39</f>
        <v>855</v>
      </c>
      <c r="E43" s="377">
        <f>'4～5面'!B40</f>
        <v>2855</v>
      </c>
      <c r="F43" s="364">
        <f>'4～5面'!C40</f>
        <v>1364</v>
      </c>
      <c r="G43" s="364">
        <f>'4～5面'!D40</f>
        <v>1491</v>
      </c>
      <c r="H43" s="364">
        <f>'4～5面'!H40</f>
        <v>1</v>
      </c>
      <c r="I43" s="364">
        <f>'4～5面'!K40</f>
        <v>6</v>
      </c>
      <c r="J43" s="364">
        <f>'4～5面'!T40</f>
        <v>1</v>
      </c>
      <c r="K43" s="364">
        <f>'4～5面'!U40</f>
        <v>2</v>
      </c>
      <c r="L43" s="364">
        <f>'4～5面'!Y40</f>
        <v>1</v>
      </c>
      <c r="M43" s="364">
        <f>'4～5面'!Z40</f>
        <v>3</v>
      </c>
      <c r="N43" s="370">
        <f>'4～5面'!E40</f>
        <v>-6</v>
      </c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78"/>
    </row>
    <row r="44" spans="1:25" ht="15" customHeight="1">
      <c r="A44" s="6"/>
      <c r="B44" s="6"/>
      <c r="C44" s="379"/>
      <c r="D44" s="379"/>
      <c r="E44" s="379"/>
      <c r="F44" s="379"/>
      <c r="G44" s="379"/>
      <c r="H44" s="379"/>
      <c r="I44" s="379"/>
      <c r="J44" s="379"/>
      <c r="K44" s="379"/>
      <c r="L44" s="380"/>
      <c r="M44" s="381"/>
      <c r="N44" s="381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78"/>
    </row>
    <row r="45" spans="2:25" ht="15" customHeight="1">
      <c r="B45" s="316"/>
      <c r="C45" s="382" t="s">
        <v>286</v>
      </c>
      <c r="D45" s="381"/>
      <c r="E45" s="381"/>
      <c r="F45" s="381"/>
      <c r="G45" s="381"/>
      <c r="H45" s="381"/>
      <c r="I45" s="381"/>
      <c r="J45" s="381"/>
      <c r="K45" s="381"/>
      <c r="L45" s="383"/>
      <c r="M45" s="381"/>
      <c r="N45" s="381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78"/>
    </row>
    <row r="46" spans="2:25" ht="15" customHeight="1">
      <c r="B46" s="316"/>
      <c r="C46" s="381" t="s">
        <v>287</v>
      </c>
      <c r="D46" s="381"/>
      <c r="E46" s="381"/>
      <c r="F46" s="381"/>
      <c r="G46" s="381"/>
      <c r="H46" s="381"/>
      <c r="I46" s="381"/>
      <c r="J46" s="381"/>
      <c r="K46" s="381"/>
      <c r="L46" s="383"/>
      <c r="M46" s="381"/>
      <c r="N46" s="381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78"/>
    </row>
    <row r="47" spans="1:26" ht="13.5" customHeight="1">
      <c r="A47" s="316"/>
      <c r="B47" s="316"/>
      <c r="C47" s="381"/>
      <c r="D47" s="381"/>
      <c r="E47" s="381"/>
      <c r="F47" s="381"/>
      <c r="G47" s="381"/>
      <c r="H47" s="381"/>
      <c r="I47" s="381"/>
      <c r="J47" s="381"/>
      <c r="K47" s="381"/>
      <c r="L47" s="383"/>
      <c r="M47" s="381"/>
      <c r="N47" s="381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78"/>
      <c r="Z47" s="130"/>
    </row>
    <row r="48" spans="1:25" ht="13.5" customHeight="1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78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78"/>
    </row>
    <row r="49" spans="1:25" ht="13.5" customHeight="1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78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78"/>
    </row>
    <row r="50" spans="1:25" ht="12" customHeight="1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78"/>
      <c r="M50" s="316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5"/>
    </row>
    <row r="51" spans="1:25" ht="12" customHeight="1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78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78"/>
    </row>
    <row r="52" spans="1:25" ht="12" customHeight="1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78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78"/>
    </row>
    <row r="53" spans="1:25" ht="12" customHeight="1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78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78"/>
    </row>
    <row r="54" spans="2:25" ht="12" customHeight="1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78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78"/>
    </row>
    <row r="55" spans="1:25" ht="12" customHeight="1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78"/>
      <c r="M55" s="316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5"/>
    </row>
    <row r="56" spans="1:25" ht="12" customHeight="1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78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78"/>
    </row>
    <row r="57" spans="1:25" ht="12" customHeight="1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78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78"/>
    </row>
    <row r="58" spans="1:25" ht="12" customHeight="1">
      <c r="A58" s="316" t="s">
        <v>288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78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78"/>
    </row>
    <row r="59" spans="1:25" ht="12" customHeight="1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78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78"/>
    </row>
    <row r="60" spans="1:25" ht="12" customHeight="1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78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78"/>
    </row>
    <row r="61" spans="1:25" s="338" customFormat="1" ht="12" customHeight="1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5"/>
      <c r="M61" s="384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78"/>
    </row>
    <row r="62" spans="1:25" ht="12" customHeight="1">
      <c r="A62" s="316" t="s">
        <v>289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78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78"/>
    </row>
    <row r="63" spans="1:25" ht="12" customHeight="1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78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78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workbookViewId="0" topLeftCell="A1">
      <selection activeCell="C4" sqref="C4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16384" width="9.00390625" style="63" customWidth="1"/>
  </cols>
  <sheetData>
    <row r="1" spans="1:9" ht="40.5">
      <c r="A1" s="482"/>
      <c r="B1" s="486" t="s">
        <v>296</v>
      </c>
      <c r="C1" s="510" t="s">
        <v>435</v>
      </c>
      <c r="D1" s="487" t="s">
        <v>297</v>
      </c>
      <c r="E1" s="487" t="s">
        <v>315</v>
      </c>
      <c r="F1" s="487" t="s">
        <v>406</v>
      </c>
      <c r="G1" s="487" t="s">
        <v>405</v>
      </c>
      <c r="H1" s="487" t="s">
        <v>314</v>
      </c>
      <c r="I1" s="488" t="s">
        <v>315</v>
      </c>
    </row>
    <row r="2" spans="1:9" ht="13.5">
      <c r="A2" s="483" t="s">
        <v>42</v>
      </c>
      <c r="B2" s="489">
        <f>F2/1000</f>
        <v>1109.007</v>
      </c>
      <c r="C2" s="490">
        <f>G2/1000</f>
        <v>1097.483</v>
      </c>
      <c r="D2" s="490">
        <f>H2/1000</f>
        <v>396.828</v>
      </c>
      <c r="E2" s="490">
        <f>I2/1000</f>
        <v>397.453</v>
      </c>
      <c r="F2" s="490">
        <v>1109007</v>
      </c>
      <c r="G2" s="504">
        <v>1097483</v>
      </c>
      <c r="H2" s="490">
        <v>396828</v>
      </c>
      <c r="I2" s="507">
        <v>397453</v>
      </c>
    </row>
    <row r="3" spans="1:9" ht="13.5">
      <c r="A3" s="484" t="s">
        <v>43</v>
      </c>
      <c r="B3" s="492">
        <f>F3/1000</f>
        <v>1108.384</v>
      </c>
      <c r="C3" s="493">
        <f aca="true" t="shared" si="0" ref="C3:C13">G3/1000</f>
        <v>1097.021</v>
      </c>
      <c r="D3" s="493">
        <f>H3/1000</f>
        <v>396.975</v>
      </c>
      <c r="E3" s="493">
        <f aca="true" t="shared" si="1" ref="E3:E13">I3/1000</f>
        <v>397.65</v>
      </c>
      <c r="F3" s="493">
        <v>1108384</v>
      </c>
      <c r="G3" s="505">
        <v>1097021</v>
      </c>
      <c r="H3" s="493">
        <v>396975</v>
      </c>
      <c r="I3" s="508">
        <v>397650</v>
      </c>
    </row>
    <row r="4" spans="1:9" ht="13.5">
      <c r="A4" s="484" t="s">
        <v>44</v>
      </c>
      <c r="B4" s="492">
        <f aca="true" t="shared" si="2" ref="B4:D5">F4/1000</f>
        <v>1107.675</v>
      </c>
      <c r="C4" s="493">
        <f t="shared" si="0"/>
        <v>1096.462</v>
      </c>
      <c r="D4" s="493">
        <f t="shared" si="2"/>
        <v>397.032</v>
      </c>
      <c r="E4" s="493">
        <f t="shared" si="1"/>
        <v>397.646</v>
      </c>
      <c r="F4" s="493">
        <v>1107675</v>
      </c>
      <c r="G4" s="505">
        <v>1096462</v>
      </c>
      <c r="H4" s="493">
        <v>397032</v>
      </c>
      <c r="I4" s="508">
        <v>397646</v>
      </c>
    </row>
    <row r="5" spans="1:9" ht="13.5">
      <c r="A5" s="484" t="s">
        <v>25</v>
      </c>
      <c r="B5" s="492">
        <f t="shared" si="2"/>
        <v>1106.846</v>
      </c>
      <c r="C5" s="493">
        <f t="shared" si="0"/>
        <v>1095.676</v>
      </c>
      <c r="D5" s="493">
        <f t="shared" si="2"/>
        <v>396.912</v>
      </c>
      <c r="E5" s="493">
        <f t="shared" si="1"/>
        <v>397.581</v>
      </c>
      <c r="F5" s="493">
        <v>1106846</v>
      </c>
      <c r="G5" s="505">
        <v>1095676</v>
      </c>
      <c r="H5" s="493">
        <v>396912</v>
      </c>
      <c r="I5" s="508">
        <v>397581</v>
      </c>
    </row>
    <row r="6" spans="1:9" ht="13.5">
      <c r="A6" s="484" t="s">
        <v>26</v>
      </c>
      <c r="B6" s="492">
        <f aca="true" t="shared" si="3" ref="B6:B13">F6/1000</f>
        <v>1106.05</v>
      </c>
      <c r="C6" s="493">
        <f t="shared" si="0"/>
        <v>1094.777</v>
      </c>
      <c r="D6" s="493">
        <f aca="true" t="shared" si="4" ref="D6:D13">H6/1000</f>
        <v>396.766</v>
      </c>
      <c r="E6" s="493">
        <f t="shared" si="1"/>
        <v>397.52</v>
      </c>
      <c r="F6" s="493">
        <v>1106050</v>
      </c>
      <c r="G6" s="505">
        <v>1094777</v>
      </c>
      <c r="H6" s="493">
        <v>396766</v>
      </c>
      <c r="I6" s="508">
        <v>397520</v>
      </c>
    </row>
    <row r="7" spans="1:9" ht="13.5">
      <c r="A7" s="484" t="s">
        <v>27</v>
      </c>
      <c r="B7" s="492">
        <f t="shared" si="3"/>
        <v>1105.164</v>
      </c>
      <c r="C7" s="493">
        <f>G7/1000</f>
        <v>1093.885</v>
      </c>
      <c r="D7" s="493">
        <f>H7/1000</f>
        <v>396.613</v>
      </c>
      <c r="E7" s="493">
        <f t="shared" si="1"/>
        <v>397.417</v>
      </c>
      <c r="F7" s="493">
        <v>1105164</v>
      </c>
      <c r="G7" s="505">
        <v>1093885</v>
      </c>
      <c r="H7" s="493">
        <v>396613</v>
      </c>
      <c r="I7" s="508">
        <v>397417</v>
      </c>
    </row>
    <row r="8" spans="1:9" ht="13.5">
      <c r="A8" s="484" t="s">
        <v>28</v>
      </c>
      <c r="B8" s="492">
        <f t="shared" si="3"/>
        <v>1100.317</v>
      </c>
      <c r="C8" s="493">
        <f>G8/1000</f>
        <v>1089.715</v>
      </c>
      <c r="D8" s="493">
        <f t="shared" si="4"/>
        <v>395.899</v>
      </c>
      <c r="E8" s="493">
        <f t="shared" si="1"/>
        <v>396.972</v>
      </c>
      <c r="F8" s="493">
        <v>1100317</v>
      </c>
      <c r="G8" s="505">
        <v>1089715</v>
      </c>
      <c r="H8" s="493">
        <v>395899</v>
      </c>
      <c r="I8" s="508">
        <v>396972</v>
      </c>
    </row>
    <row r="9" spans="1:9" ht="13.5">
      <c r="A9" s="484" t="s">
        <v>29</v>
      </c>
      <c r="B9" s="492">
        <f t="shared" si="3"/>
        <v>1100.124</v>
      </c>
      <c r="C9" s="493">
        <f t="shared" si="0"/>
        <v>1089.459</v>
      </c>
      <c r="D9" s="493">
        <f t="shared" si="4"/>
        <v>397.175</v>
      </c>
      <c r="E9" s="493">
        <f t="shared" si="1"/>
        <v>398.319</v>
      </c>
      <c r="F9" s="493">
        <v>1100124</v>
      </c>
      <c r="G9" s="505">
        <v>1089459</v>
      </c>
      <c r="H9" s="493">
        <v>397175</v>
      </c>
      <c r="I9" s="508">
        <v>398319</v>
      </c>
    </row>
    <row r="10" spans="1:9" ht="13.5">
      <c r="A10" s="484" t="s">
        <v>30</v>
      </c>
      <c r="B10" s="492">
        <f t="shared" si="3"/>
        <v>1099.351</v>
      </c>
      <c r="C10" s="493">
        <f t="shared" si="0"/>
        <v>1088.796</v>
      </c>
      <c r="D10" s="493">
        <f t="shared" si="4"/>
        <v>397.255</v>
      </c>
      <c r="E10" s="493">
        <f t="shared" si="1"/>
        <v>398.41</v>
      </c>
      <c r="F10" s="493">
        <v>1099351</v>
      </c>
      <c r="G10" s="505">
        <v>1088796</v>
      </c>
      <c r="H10" s="493">
        <v>397255</v>
      </c>
      <c r="I10" s="508">
        <v>398410</v>
      </c>
    </row>
    <row r="11" spans="1:9" ht="13.5">
      <c r="A11" s="484" t="s">
        <v>31</v>
      </c>
      <c r="B11" s="492">
        <f t="shared" si="3"/>
        <v>1098.864</v>
      </c>
      <c r="C11" s="493">
        <f t="shared" si="0"/>
        <v>1088.284</v>
      </c>
      <c r="D11" s="493">
        <f t="shared" si="4"/>
        <v>397.408</v>
      </c>
      <c r="E11" s="493">
        <f t="shared" si="1"/>
        <v>398.477</v>
      </c>
      <c r="F11" s="493">
        <v>1098864</v>
      </c>
      <c r="G11" s="505">
        <v>1088284</v>
      </c>
      <c r="H11" s="493">
        <v>397408</v>
      </c>
      <c r="I11" s="508">
        <v>398477</v>
      </c>
    </row>
    <row r="12" spans="1:9" ht="13.5">
      <c r="A12" s="484" t="s">
        <v>32</v>
      </c>
      <c r="B12" s="492">
        <f t="shared" si="3"/>
        <v>1098.339</v>
      </c>
      <c r="C12" s="493"/>
      <c r="D12" s="493">
        <f t="shared" si="4"/>
        <v>397.42</v>
      </c>
      <c r="E12" s="493"/>
      <c r="F12" s="493">
        <v>1098339</v>
      </c>
      <c r="G12" s="505"/>
      <c r="H12" s="493">
        <v>397420</v>
      </c>
      <c r="I12" s="508"/>
    </row>
    <row r="13" spans="1:9" ht="13.5">
      <c r="A13" s="485" t="s">
        <v>33</v>
      </c>
      <c r="B13" s="495">
        <f t="shared" si="3"/>
        <v>1098.088</v>
      </c>
      <c r="C13" s="496">
        <f t="shared" si="0"/>
        <v>0</v>
      </c>
      <c r="D13" s="496">
        <f t="shared" si="4"/>
        <v>397.497</v>
      </c>
      <c r="E13" s="496">
        <f t="shared" si="1"/>
        <v>0</v>
      </c>
      <c r="F13" s="496">
        <v>1098088</v>
      </c>
      <c r="G13" s="506"/>
      <c r="H13" s="496">
        <v>397497</v>
      </c>
      <c r="I13" s="509"/>
    </row>
  </sheetData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2010-07-22T05:37:48Z</cp:lastPrinted>
  <dcterms:created xsi:type="dcterms:W3CDTF">1999-11-22T06:59:10Z</dcterms:created>
  <dcterms:modified xsi:type="dcterms:W3CDTF">2010-07-22T05:38:00Z</dcterms:modified>
  <cp:category/>
  <cp:version/>
  <cp:contentType/>
  <cp:contentStatus/>
</cp:coreProperties>
</file>