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付表1" sheetId="1" r:id="rId1"/>
  </sheets>
  <definedNames>
    <definedName name="_xlnm.Print_Area" localSheetId="0">'付表1'!$A$1:$H$99</definedName>
    <definedName name="人">'付表1'!$C$6</definedName>
  </definedNames>
  <calcPr fullCalcOnLoad="1"/>
</workbook>
</file>

<file path=xl/sharedStrings.xml><?xml version="1.0" encoding="utf-8"?>
<sst xmlns="http://schemas.openxmlformats.org/spreadsheetml/2006/main" count="109" uniqueCount="103">
  <si>
    <t>付表１　市町村別小売業の商業力</t>
  </si>
  <si>
    <t>Ａ</t>
  </si>
  <si>
    <t>Ｂ</t>
  </si>
  <si>
    <t>Ｃ＝Ａ×Ｂ</t>
  </si>
  <si>
    <t>Ｃ－Ａ</t>
  </si>
  <si>
    <t>人  口</t>
  </si>
  <si>
    <t>１人当り販売額</t>
  </si>
  <si>
    <t xml:space="preserve">  小  売</t>
  </si>
  <si>
    <t>区  分</t>
  </si>
  <si>
    <t>実  数</t>
  </si>
  <si>
    <t>順位</t>
  </si>
  <si>
    <t>吸引力</t>
  </si>
  <si>
    <t>流入・流出</t>
  </si>
  <si>
    <t xml:space="preserve">  人  口</t>
  </si>
  <si>
    <t>万円</t>
  </si>
  <si>
    <t>人</t>
  </si>
  <si>
    <t>県        計</t>
  </si>
  <si>
    <t>－</t>
  </si>
  <si>
    <t>市   部   計</t>
  </si>
  <si>
    <t>郡   部   計</t>
  </si>
  <si>
    <t>秋  田  市</t>
  </si>
  <si>
    <t>能  代  市</t>
  </si>
  <si>
    <t>横  手  市</t>
  </si>
  <si>
    <t>大  館  市</t>
  </si>
  <si>
    <t>本  荘  市</t>
  </si>
  <si>
    <t>男  鹿  市</t>
  </si>
  <si>
    <t>湯  沢  市</t>
  </si>
  <si>
    <t>大  曲  市</t>
  </si>
  <si>
    <t>鹿  角  市</t>
  </si>
  <si>
    <t>鹿   角   郡</t>
  </si>
  <si>
    <t>小  坂  町</t>
  </si>
  <si>
    <t>北秋田郡</t>
  </si>
  <si>
    <t>鷹  巣  町</t>
  </si>
  <si>
    <t>比  内  町</t>
  </si>
  <si>
    <t>森  吉  町</t>
  </si>
  <si>
    <t>阿  仁  町</t>
  </si>
  <si>
    <t>田  代  町</t>
  </si>
  <si>
    <t>合  川  町</t>
  </si>
  <si>
    <t>上小阿仁村</t>
  </si>
  <si>
    <t>山   本   郡</t>
  </si>
  <si>
    <t>琴  丘  町</t>
  </si>
  <si>
    <t xml:space="preserve">  二ツ井町</t>
  </si>
  <si>
    <t>八  森  町</t>
  </si>
  <si>
    <t>山  本  町</t>
  </si>
  <si>
    <t>八  竜  町</t>
  </si>
  <si>
    <t>藤  里  町</t>
  </si>
  <si>
    <t>峰  浜  村</t>
  </si>
  <si>
    <t>南 秋 田 郡</t>
  </si>
  <si>
    <t xml:space="preserve">  五城目町</t>
  </si>
  <si>
    <t>昭  和  町</t>
  </si>
  <si>
    <t xml:space="preserve">  八郎潟町</t>
  </si>
  <si>
    <t xml:space="preserve">  飯田川町</t>
  </si>
  <si>
    <t>天  王  町</t>
  </si>
  <si>
    <t>井  川  町</t>
  </si>
  <si>
    <t>若  美  町</t>
  </si>
  <si>
    <t>大  潟  村</t>
  </si>
  <si>
    <t>河   辺   郡</t>
  </si>
  <si>
    <t>河  辺  町</t>
  </si>
  <si>
    <t>雄  和  町</t>
  </si>
  <si>
    <t>由   利   郡</t>
  </si>
  <si>
    <t xml:space="preserve">  仁賀保町</t>
  </si>
  <si>
    <t>金  浦  町</t>
  </si>
  <si>
    <t>象  潟  町</t>
  </si>
  <si>
    <t>矢  島  町</t>
  </si>
  <si>
    <t>岩  城  町</t>
  </si>
  <si>
    <t>由  利  町</t>
  </si>
  <si>
    <t>西  目  町</t>
  </si>
  <si>
    <t>鳥  海  町</t>
  </si>
  <si>
    <t xml:space="preserve">  東由利町</t>
  </si>
  <si>
    <t>大  内  町</t>
  </si>
  <si>
    <t>仙   北   郡</t>
  </si>
  <si>
    <t>神  岡  町</t>
  </si>
  <si>
    <t xml:space="preserve">  西仙北町</t>
  </si>
  <si>
    <t>角  館  町</t>
  </si>
  <si>
    <t>六  郷  町</t>
  </si>
  <si>
    <t>中  仙  町</t>
  </si>
  <si>
    <t xml:space="preserve">  田沢湖町</t>
  </si>
  <si>
    <t>協  和  町</t>
  </si>
  <si>
    <t>南  外  村</t>
  </si>
  <si>
    <t>仙  北  町</t>
  </si>
  <si>
    <t>西  木  村</t>
  </si>
  <si>
    <t>太  田  町</t>
  </si>
  <si>
    <t>千  畑  町</t>
  </si>
  <si>
    <t>仙  南  村</t>
  </si>
  <si>
    <t>平   鹿   郡</t>
  </si>
  <si>
    <t>増  田  町</t>
  </si>
  <si>
    <t>平  鹿  町</t>
  </si>
  <si>
    <t xml:space="preserve">  雄物川町</t>
  </si>
  <si>
    <t>大  森  町</t>
  </si>
  <si>
    <t xml:space="preserve">  十文字町</t>
  </si>
  <si>
    <t>山  内  村</t>
  </si>
  <si>
    <t>大  雄  村</t>
  </si>
  <si>
    <t>雄   勝   郡</t>
  </si>
  <si>
    <t>稲  川  町</t>
  </si>
  <si>
    <t>雄  勝  町</t>
  </si>
  <si>
    <t>羽  後  町</t>
  </si>
  <si>
    <t xml:space="preserve">  東成瀬村</t>
  </si>
  <si>
    <t>皆  瀬  村</t>
  </si>
  <si>
    <t>小  売</t>
  </si>
  <si>
    <t>吸引力</t>
  </si>
  <si>
    <t>指  数</t>
  </si>
  <si>
    <t>(平成14年6月1日現在)</t>
  </si>
  <si>
    <t>年間商品販売額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</si>
</sst>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/&quot;標&quot;&quot;準&quot;"/>
    <numFmt numFmtId="177" formatCode="0E+00"/>
    <numFmt numFmtId="178" formatCode="\$#,##0.00;\(\$#,##0.00\)"/>
    <numFmt numFmtId="179" formatCode="\$#,##0;\(\$#,##0\)"/>
    <numFmt numFmtId="180" formatCode="ee\-m\-d"/>
    <numFmt numFmtId="181" formatCode="m/d"/>
    <numFmt numFmtId="182" formatCode="m/d/yy\ h:mm"/>
    <numFmt numFmtId="183" formatCode="ee/m/d"/>
    <numFmt numFmtId="184" formatCode="ee&quot;年&quot;m&quot;月&quot;d&quot;日&quot;"/>
    <numFmt numFmtId="185" formatCode="gggee&quot;年&quot;m&quot;月&quot;d&quot;日&quot;"/>
    <numFmt numFmtId="186" formatCode="&quot;秘匿&quot;;&quot;非該当&quot;;&quot;公表&quot;"/>
    <numFmt numFmtId="187" formatCode="0.0"/>
    <numFmt numFmtId="188" formatCode="#,##0;;&quot;－&quot;"/>
    <numFmt numFmtId="189" formatCode="&quot;秘匿&quot;;;&quot;公表&quot;"/>
    <numFmt numFmtId="190" formatCode="&quot;秘匿&quot;;"/>
    <numFmt numFmtId="191" formatCode="&quot;秘匿&quot;;;;"/>
    <numFmt numFmtId="192" formatCode="&quot;秘匿&quot;;;"/>
    <numFmt numFmtId="193" formatCode="&quot;公表&quot;;;"/>
    <numFmt numFmtId="194" formatCode="#,##0;\-#,##0;&quot;－&quot;"/>
    <numFmt numFmtId="195" formatCode="\$#,##0"/>
    <numFmt numFmtId="196" formatCode="000.0"/>
    <numFmt numFmtId="197" formatCode="\+0;\-0"/>
    <numFmt numFmtId="198" formatCode="0;\-0"/>
    <numFmt numFmtId="199" formatCode="0.0;\-0.0"/>
    <numFmt numFmtId="200" formatCode="&quot;△&quot;#,###"/>
    <numFmt numFmtId="201" formatCode="0.000"/>
    <numFmt numFmtId="202" formatCode="#,##0.0"/>
    <numFmt numFmtId="203" formatCode="#,##0;&quot;△&quot;#,##0"/>
    <numFmt numFmtId="204" formatCode="#,##0;&quot;△  &quot;#,##0"/>
    <numFmt numFmtId="205" formatCode="#,##0;&quot;△    &quot;#,##0"/>
    <numFmt numFmtId="206" formatCode="#,##0;&quot;△ &quot;#,##0"/>
    <numFmt numFmtId="207" formatCode="#,##0;&quot;△   &quot;#,##0"/>
    <numFmt numFmtId="208" formatCode="&quot;X&quot;\:&quot;X&quot;\:&quot;X&quot;"/>
    <numFmt numFmtId="209" formatCode="&quot;X&quot;;&quot;X&quot;;&quot;X&quot;"/>
    <numFmt numFmtId="210" formatCode="0_);[Red]\(0\)"/>
    <numFmt numFmtId="211" formatCode="&quot;X&quot;"/>
    <numFmt numFmtId="212" formatCode="&quot;ｘ&quot;"/>
  </numFmts>
  <fonts count="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201" fontId="5" fillId="0" borderId="0" xfId="0" applyNumberFormat="1" applyFont="1" applyAlignment="1" applyProtection="1">
      <alignment/>
      <protection locked="0"/>
    </xf>
    <xf numFmtId="210" fontId="5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vertical="center"/>
      <protection locked="0"/>
    </xf>
    <xf numFmtId="21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6" fontId="5" fillId="0" borderId="1" xfId="0" applyNumberFormat="1" applyFont="1" applyBorder="1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vertical="center"/>
      <protection locked="0"/>
    </xf>
    <xf numFmtId="176" fontId="5" fillId="0" borderId="3" xfId="0" applyNumberFormat="1" applyFont="1" applyBorder="1" applyAlignment="1" applyProtection="1">
      <alignment vertical="center"/>
      <protection locked="0"/>
    </xf>
    <xf numFmtId="210" fontId="5" fillId="0" borderId="2" xfId="0" applyNumberFormat="1" applyFont="1" applyBorder="1" applyAlignment="1" applyProtection="1">
      <alignment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 applyProtection="1">
      <alignment vertical="center"/>
      <protection locked="0"/>
    </xf>
    <xf numFmtId="176" fontId="5" fillId="0" borderId="4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210" fontId="5" fillId="0" borderId="3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 locked="0"/>
    </xf>
    <xf numFmtId="176" fontId="5" fillId="0" borderId="8" xfId="0" applyNumberFormat="1" applyFont="1" applyBorder="1" applyAlignment="1" applyProtection="1">
      <alignment vertical="center"/>
      <protection locked="0"/>
    </xf>
    <xf numFmtId="210" fontId="5" fillId="0" borderId="8" xfId="0" applyNumberFormat="1" applyFont="1" applyBorder="1" applyAlignment="1" applyProtection="1">
      <alignment vertical="center"/>
      <protection locked="0"/>
    </xf>
    <xf numFmtId="176" fontId="5" fillId="0" borderId="8" xfId="0" applyNumberFormat="1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right"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210" fontId="5" fillId="0" borderId="2" xfId="0" applyNumberFormat="1" applyFont="1" applyBorder="1" applyAlignment="1" applyProtection="1">
      <alignment horizontal="right" vertical="center"/>
      <protection locked="0"/>
    </xf>
    <xf numFmtId="176" fontId="5" fillId="0" borderId="4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202" fontId="5" fillId="0" borderId="0" xfId="0" applyNumberFormat="1" applyFont="1" applyAlignment="1" applyProtection="1">
      <alignment vertical="center"/>
      <protection locked="0"/>
    </xf>
    <xf numFmtId="210" fontId="5" fillId="0" borderId="0" xfId="0" applyNumberFormat="1" applyFont="1" applyAlignment="1" applyProtection="1">
      <alignment horizontal="center" vertical="center"/>
      <protection locked="0"/>
    </xf>
    <xf numFmtId="201" fontId="5" fillId="0" borderId="0" xfId="0" applyNumberFormat="1" applyFont="1" applyAlignment="1" applyProtection="1">
      <alignment vertical="center"/>
      <protection locked="0"/>
    </xf>
    <xf numFmtId="206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210" fontId="5" fillId="0" borderId="0" xfId="0" applyNumberFormat="1" applyFont="1" applyAlignment="1">
      <alignment vertical="center"/>
    </xf>
    <xf numFmtId="204" fontId="5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3" sqref="B63"/>
    </sheetView>
  </sheetViews>
  <sheetFormatPr defaultColWidth="8.796875" defaultRowHeight="15"/>
  <cols>
    <col min="1" max="1" width="14" style="1" customWidth="1"/>
    <col min="2" max="2" width="12" style="1" customWidth="1"/>
    <col min="3" max="3" width="11.69921875" style="1" customWidth="1"/>
    <col min="4" max="4" width="10" style="1" customWidth="1"/>
    <col min="5" max="5" width="5.5" style="3" customWidth="1"/>
    <col min="6" max="6" width="8.09765625" style="1" bestFit="1" customWidth="1"/>
    <col min="7" max="7" width="10.59765625" style="1" customWidth="1"/>
    <col min="8" max="8" width="11.09765625" style="1" customWidth="1"/>
    <col min="9" max="11" width="6" style="1" customWidth="1"/>
    <col min="12" max="21" width="7.09765625" style="1" customWidth="1"/>
    <col min="22" max="22" width="2" style="1" customWidth="1"/>
    <col min="23" max="48" width="0" style="1" hidden="1" customWidth="1"/>
    <col min="49" max="51" width="8" style="1" customWidth="1"/>
    <col min="52" max="16384" width="7.09765625" style="1" customWidth="1"/>
  </cols>
  <sheetData>
    <row r="1" spans="1:8" s="6" customFormat="1" ht="15.75" customHeight="1">
      <c r="A1" s="4" t="s">
        <v>0</v>
      </c>
      <c r="B1" s="4"/>
      <c r="C1" s="4"/>
      <c r="D1" s="4"/>
      <c r="E1" s="5"/>
      <c r="F1" s="4"/>
      <c r="G1" s="4"/>
      <c r="H1" s="4"/>
    </row>
    <row r="2" spans="1:8" s="6" customFormat="1" ht="15.75" customHeight="1">
      <c r="A2" s="7"/>
      <c r="B2" s="8"/>
      <c r="C2" s="9" t="s">
        <v>1</v>
      </c>
      <c r="D2" s="9"/>
      <c r="E2" s="10"/>
      <c r="F2" s="9" t="s">
        <v>2</v>
      </c>
      <c r="G2" s="9" t="s">
        <v>3</v>
      </c>
      <c r="H2" s="9" t="s">
        <v>4</v>
      </c>
    </row>
    <row r="3" spans="1:8" s="6" customFormat="1" ht="15.75" customHeight="1">
      <c r="A3" s="11"/>
      <c r="B3" s="12"/>
      <c r="C3" s="13" t="s">
        <v>5</v>
      </c>
      <c r="D3" s="14" t="s">
        <v>6</v>
      </c>
      <c r="E3" s="5"/>
      <c r="F3" s="13" t="s">
        <v>98</v>
      </c>
      <c r="G3" s="14" t="s">
        <v>7</v>
      </c>
      <c r="H3" s="14"/>
    </row>
    <row r="4" spans="1:11" s="6" customFormat="1" ht="15.75" customHeight="1">
      <c r="A4" s="15" t="s">
        <v>8</v>
      </c>
      <c r="B4" s="37" t="s">
        <v>102</v>
      </c>
      <c r="C4" s="38" t="s">
        <v>101</v>
      </c>
      <c r="D4" s="16" t="s">
        <v>9</v>
      </c>
      <c r="E4" s="17" t="s">
        <v>10</v>
      </c>
      <c r="F4" s="13" t="s">
        <v>99</v>
      </c>
      <c r="G4" s="13" t="s">
        <v>11</v>
      </c>
      <c r="H4" s="13" t="s">
        <v>12</v>
      </c>
      <c r="I4" s="18"/>
      <c r="J4" s="18"/>
      <c r="K4" s="18"/>
    </row>
    <row r="5" spans="1:8" s="6" customFormat="1" ht="15.75" customHeight="1">
      <c r="A5" s="19"/>
      <c r="B5" s="20"/>
      <c r="C5" s="39"/>
      <c r="D5" s="21"/>
      <c r="E5" s="22"/>
      <c r="F5" s="23" t="s">
        <v>100</v>
      </c>
      <c r="G5" s="23" t="s">
        <v>5</v>
      </c>
      <c r="H5" s="21" t="s">
        <v>13</v>
      </c>
    </row>
    <row r="6" spans="1:8" s="6" customFormat="1" ht="15.75" customHeight="1">
      <c r="A6" s="24"/>
      <c r="B6" s="25" t="s">
        <v>14</v>
      </c>
      <c r="C6" s="25" t="s">
        <v>15</v>
      </c>
      <c r="D6" s="25" t="s">
        <v>14</v>
      </c>
      <c r="E6" s="26"/>
      <c r="F6" s="25"/>
      <c r="G6" s="25" t="s">
        <v>15</v>
      </c>
      <c r="H6" s="25" t="s">
        <v>15</v>
      </c>
    </row>
    <row r="7" spans="1:11" s="6" customFormat="1" ht="15.75" customHeight="1">
      <c r="A7" s="27" t="s">
        <v>16</v>
      </c>
      <c r="B7" s="28">
        <f>B9+B11</f>
        <v>118177931</v>
      </c>
      <c r="C7" s="29">
        <v>1176946</v>
      </c>
      <c r="D7" s="30">
        <f>B7/C7</f>
        <v>100.41066540011181</v>
      </c>
      <c r="E7" s="31" t="s">
        <v>17</v>
      </c>
      <c r="F7" s="32">
        <f>(B7/C7)/($B$7/$C$7)</f>
        <v>1</v>
      </c>
      <c r="G7" s="29">
        <f>F7*C7</f>
        <v>1176946</v>
      </c>
      <c r="H7" s="33">
        <f>G7-C7</f>
        <v>0</v>
      </c>
      <c r="I7" s="29"/>
      <c r="J7" s="29"/>
      <c r="K7" s="29"/>
    </row>
    <row r="8" spans="1:8" s="6" customFormat="1" ht="15.75" customHeight="1">
      <c r="A8" s="27"/>
      <c r="B8" s="34"/>
      <c r="C8" s="29"/>
      <c r="D8" s="30"/>
      <c r="E8" s="31"/>
      <c r="F8" s="32"/>
      <c r="G8" s="29"/>
      <c r="H8" s="33"/>
    </row>
    <row r="9" spans="1:11" s="6" customFormat="1" ht="15.75" customHeight="1">
      <c r="A9" s="27" t="s">
        <v>18</v>
      </c>
      <c r="B9" s="28">
        <f>SUM($B$13:$B$21)</f>
        <v>84233997</v>
      </c>
      <c r="C9" s="29">
        <f>SUM($C$13:$C$21)</f>
        <v>664107</v>
      </c>
      <c r="D9" s="30">
        <f>B9/C9</f>
        <v>126.83798996246087</v>
      </c>
      <c r="E9" s="31" t="s">
        <v>17</v>
      </c>
      <c r="F9" s="32">
        <f aca="true" t="shared" si="0" ref="F9:F56">(B9/C9)/($B$7/$C$7)</f>
        <v>1.2631924054784684</v>
      </c>
      <c r="G9" s="29">
        <f>F9*C9</f>
        <v>838894.9188250892</v>
      </c>
      <c r="H9" s="33">
        <f>G9-C9</f>
        <v>174787.91882508923</v>
      </c>
      <c r="I9" s="29"/>
      <c r="J9" s="29"/>
      <c r="K9" s="29"/>
    </row>
    <row r="10" spans="1:8" s="6" customFormat="1" ht="15.75" customHeight="1">
      <c r="A10" s="27"/>
      <c r="B10" s="34"/>
      <c r="C10" s="29"/>
      <c r="D10" s="30"/>
      <c r="E10" s="31"/>
      <c r="F10" s="32"/>
      <c r="G10" s="29"/>
      <c r="H10" s="33"/>
    </row>
    <row r="11" spans="1:10" s="6" customFormat="1" ht="15.75" customHeight="1">
      <c r="A11" s="27" t="s">
        <v>19</v>
      </c>
      <c r="B11" s="28">
        <f>B23+B26+B35+B44+B54+B58+B70+B85+B94</f>
        <v>33943934</v>
      </c>
      <c r="C11" s="29">
        <f>C23+C26+C35+C44+C54+C58+C70+C85+C94</f>
        <v>512839</v>
      </c>
      <c r="D11" s="30">
        <f>B11/C11</f>
        <v>66.18828521231809</v>
      </c>
      <c r="E11" s="31" t="s">
        <v>17</v>
      </c>
      <c r="F11" s="32">
        <f t="shared" si="0"/>
        <v>0.6591758450018637</v>
      </c>
      <c r="G11" s="29">
        <f>F11*C11</f>
        <v>338051.08117491077</v>
      </c>
      <c r="H11" s="33">
        <f>G11-C11</f>
        <v>-174787.91882508923</v>
      </c>
      <c r="I11" s="29"/>
      <c r="J11" s="29"/>
    </row>
    <row r="12" spans="1:8" s="6" customFormat="1" ht="15.75" customHeight="1">
      <c r="A12" s="27"/>
      <c r="B12" s="34"/>
      <c r="C12" s="29"/>
      <c r="D12" s="30"/>
      <c r="E12" s="35"/>
      <c r="F12" s="32"/>
      <c r="G12" s="29"/>
      <c r="H12" s="33"/>
    </row>
    <row r="13" spans="1:8" s="6" customFormat="1" ht="15.75" customHeight="1">
      <c r="A13" s="11" t="s">
        <v>20</v>
      </c>
      <c r="B13" s="29">
        <v>37877756</v>
      </c>
      <c r="C13" s="29">
        <v>318459</v>
      </c>
      <c r="D13" s="30">
        <f aca="true" t="shared" si="1" ref="D13:D21">B13/C13</f>
        <v>118.94076160510458</v>
      </c>
      <c r="E13" s="5">
        <v>10</v>
      </c>
      <c r="F13" s="32">
        <f t="shared" si="0"/>
        <v>1.1845431073597101</v>
      </c>
      <c r="G13" s="29">
        <f aca="true" t="shared" si="2" ref="G13:G21">F13*C13</f>
        <v>377228.41342666594</v>
      </c>
      <c r="H13" s="33">
        <f aca="true" t="shared" si="3" ref="H13:H21">G13-C13</f>
        <v>58769.41342666594</v>
      </c>
    </row>
    <row r="14" spans="1:8" s="6" customFormat="1" ht="15.75" customHeight="1">
      <c r="A14" s="11" t="s">
        <v>21</v>
      </c>
      <c r="B14" s="29">
        <v>6830341</v>
      </c>
      <c r="C14" s="29">
        <v>52684</v>
      </c>
      <c r="D14" s="30">
        <f t="shared" si="1"/>
        <v>129.6473502391618</v>
      </c>
      <c r="E14" s="5">
        <v>7</v>
      </c>
      <c r="F14" s="32">
        <f t="shared" si="0"/>
        <v>1.291171109389117</v>
      </c>
      <c r="G14" s="29">
        <f t="shared" si="2"/>
        <v>68024.05872705624</v>
      </c>
      <c r="H14" s="33">
        <f t="shared" si="3"/>
        <v>15340.05872705624</v>
      </c>
    </row>
    <row r="15" spans="1:8" s="6" customFormat="1" ht="15.75" customHeight="1">
      <c r="A15" s="11" t="s">
        <v>22</v>
      </c>
      <c r="B15" s="29">
        <v>7683858</v>
      </c>
      <c r="C15" s="29">
        <v>39952</v>
      </c>
      <c r="D15" s="30">
        <f t="shared" si="1"/>
        <v>192.3272426912295</v>
      </c>
      <c r="E15" s="5">
        <v>2</v>
      </c>
      <c r="F15" s="32">
        <f t="shared" si="0"/>
        <v>1.9154065150833601</v>
      </c>
      <c r="G15" s="29">
        <f t="shared" si="2"/>
        <v>76524.3210906104</v>
      </c>
      <c r="H15" s="33">
        <f t="shared" si="3"/>
        <v>36572.32109061041</v>
      </c>
    </row>
    <row r="16" spans="1:8" s="6" customFormat="1" ht="15.75" customHeight="1">
      <c r="A16" s="11" t="s">
        <v>23</v>
      </c>
      <c r="B16" s="29">
        <v>7336146</v>
      </c>
      <c r="C16" s="29">
        <v>65490</v>
      </c>
      <c r="D16" s="30">
        <f t="shared" si="1"/>
        <v>112.01933119560238</v>
      </c>
      <c r="E16" s="5">
        <v>11</v>
      </c>
      <c r="F16" s="32">
        <f t="shared" si="0"/>
        <v>1.1156118799654686</v>
      </c>
      <c r="G16" s="29">
        <f t="shared" si="2"/>
        <v>73061.42201893854</v>
      </c>
      <c r="H16" s="33">
        <f t="shared" si="3"/>
        <v>7571.422018938538</v>
      </c>
    </row>
    <row r="17" spans="1:8" s="6" customFormat="1" ht="15.75" customHeight="1">
      <c r="A17" s="11" t="s">
        <v>24</v>
      </c>
      <c r="B17" s="29">
        <v>6806236</v>
      </c>
      <c r="C17" s="29">
        <v>45694</v>
      </c>
      <c r="D17" s="30">
        <f t="shared" si="1"/>
        <v>148.95251017639077</v>
      </c>
      <c r="E17" s="5">
        <v>4</v>
      </c>
      <c r="F17" s="32">
        <f t="shared" si="0"/>
        <v>1.48343315506228</v>
      </c>
      <c r="G17" s="29">
        <f t="shared" si="2"/>
        <v>67783.99458741581</v>
      </c>
      <c r="H17" s="33">
        <f t="shared" si="3"/>
        <v>22089.994587415815</v>
      </c>
    </row>
    <row r="18" spans="1:8" s="6" customFormat="1" ht="15.75" customHeight="1">
      <c r="A18" s="11" t="s">
        <v>25</v>
      </c>
      <c r="B18" s="29">
        <v>2899345</v>
      </c>
      <c r="C18" s="29">
        <v>29752</v>
      </c>
      <c r="D18" s="30">
        <f t="shared" si="1"/>
        <v>97.45042350094111</v>
      </c>
      <c r="E18" s="5">
        <v>12</v>
      </c>
      <c r="F18" s="32">
        <f t="shared" si="0"/>
        <v>0.970518650709316</v>
      </c>
      <c r="G18" s="29">
        <f t="shared" si="2"/>
        <v>28874.87089590357</v>
      </c>
      <c r="H18" s="33">
        <f t="shared" si="3"/>
        <v>-877.1291040964315</v>
      </c>
    </row>
    <row r="19" spans="1:8" s="6" customFormat="1" ht="15.75" customHeight="1">
      <c r="A19" s="11" t="s">
        <v>26</v>
      </c>
      <c r="B19" s="29">
        <v>4206401</v>
      </c>
      <c r="C19" s="29">
        <v>34462</v>
      </c>
      <c r="D19" s="30">
        <f t="shared" si="1"/>
        <v>122.05910858336719</v>
      </c>
      <c r="E19" s="5">
        <v>9</v>
      </c>
      <c r="F19" s="32">
        <f t="shared" si="0"/>
        <v>1.215599041167506</v>
      </c>
      <c r="G19" s="29">
        <f t="shared" si="2"/>
        <v>41891.97415671459</v>
      </c>
      <c r="H19" s="33">
        <f t="shared" si="3"/>
        <v>7429.97415671459</v>
      </c>
    </row>
    <row r="20" spans="1:8" s="6" customFormat="1" ht="15.75" customHeight="1">
      <c r="A20" s="11" t="s">
        <v>27</v>
      </c>
      <c r="B20" s="29">
        <v>6883940</v>
      </c>
      <c r="C20" s="29">
        <v>39171</v>
      </c>
      <c r="D20" s="30">
        <f t="shared" si="1"/>
        <v>175.74072655791275</v>
      </c>
      <c r="E20" s="5">
        <v>3</v>
      </c>
      <c r="F20" s="32">
        <f t="shared" si="0"/>
        <v>1.7502197187682123</v>
      </c>
      <c r="G20" s="29">
        <f t="shared" si="2"/>
        <v>68557.85660386964</v>
      </c>
      <c r="H20" s="33">
        <f t="shared" si="3"/>
        <v>29386.856603869644</v>
      </c>
    </row>
    <row r="21" spans="1:8" s="6" customFormat="1" ht="15.75" customHeight="1">
      <c r="A21" s="11" t="s">
        <v>28</v>
      </c>
      <c r="B21" s="29">
        <v>3709974</v>
      </c>
      <c r="C21" s="29">
        <v>38443</v>
      </c>
      <c r="D21" s="30">
        <f t="shared" si="1"/>
        <v>96.50583981479073</v>
      </c>
      <c r="E21" s="5">
        <v>14</v>
      </c>
      <c r="F21" s="32">
        <f t="shared" si="0"/>
        <v>0.9611114459827419</v>
      </c>
      <c r="G21" s="29">
        <f t="shared" si="2"/>
        <v>36948.00731791455</v>
      </c>
      <c r="H21" s="33">
        <f t="shared" si="3"/>
        <v>-1494.9926820854525</v>
      </c>
    </row>
    <row r="22" spans="1:8" s="6" customFormat="1" ht="15.75" customHeight="1">
      <c r="A22" s="27"/>
      <c r="B22" s="29"/>
      <c r="C22" s="29"/>
      <c r="D22" s="29"/>
      <c r="E22" s="35"/>
      <c r="F22" s="32"/>
      <c r="G22" s="29"/>
      <c r="H22" s="36"/>
    </row>
    <row r="23" spans="1:11" s="6" customFormat="1" ht="15.75" customHeight="1">
      <c r="A23" s="27" t="s">
        <v>29</v>
      </c>
      <c r="B23" s="29">
        <f>SUM(B24)</f>
        <v>311681</v>
      </c>
      <c r="C23" s="29">
        <f>SUM(C24)</f>
        <v>6970</v>
      </c>
      <c r="D23" s="30">
        <f>B23/C23</f>
        <v>44.717503586800575</v>
      </c>
      <c r="E23" s="5"/>
      <c r="F23" s="32">
        <f t="shared" si="0"/>
        <v>0.4453461533056505</v>
      </c>
      <c r="G23" s="29">
        <f>F23*C23</f>
        <v>3104.062688540384</v>
      </c>
      <c r="H23" s="33">
        <f>G23-C23</f>
        <v>-3865.937311459616</v>
      </c>
      <c r="I23" s="29"/>
      <c r="J23" s="29"/>
      <c r="K23" s="29"/>
    </row>
    <row r="24" spans="1:8" s="6" customFormat="1" ht="15.75" customHeight="1">
      <c r="A24" s="11" t="s">
        <v>30</v>
      </c>
      <c r="B24" s="29">
        <v>311681</v>
      </c>
      <c r="C24" s="29">
        <v>6970</v>
      </c>
      <c r="D24" s="30">
        <f>B24/C24</f>
        <v>44.717503586800575</v>
      </c>
      <c r="E24" s="5">
        <v>50</v>
      </c>
      <c r="F24" s="32">
        <f t="shared" si="0"/>
        <v>0.4453461533056505</v>
      </c>
      <c r="G24" s="29">
        <f>F24*C24</f>
        <v>3104.062688540384</v>
      </c>
      <c r="H24" s="33">
        <f>G24-C24</f>
        <v>-3865.937311459616</v>
      </c>
    </row>
    <row r="25" spans="1:8" s="6" customFormat="1" ht="15.75" customHeight="1">
      <c r="A25" s="27"/>
      <c r="B25" s="29"/>
      <c r="C25" s="29"/>
      <c r="D25" s="29"/>
      <c r="E25" s="35"/>
      <c r="F25" s="32"/>
      <c r="G25" s="29"/>
      <c r="H25" s="36"/>
    </row>
    <row r="26" spans="1:10" s="6" customFormat="1" ht="15.75" customHeight="1">
      <c r="A26" s="27" t="s">
        <v>31</v>
      </c>
      <c r="B26" s="29">
        <f>SUM(B27:B33)</f>
        <v>4416146</v>
      </c>
      <c r="C26" s="29">
        <f>SUM(C27:C33)</f>
        <v>64254</v>
      </c>
      <c r="D26" s="30">
        <f aca="true" t="shared" si="4" ref="D26:D33">B26/C26</f>
        <v>68.72951100320603</v>
      </c>
      <c r="E26" s="5"/>
      <c r="F26" s="32">
        <f t="shared" si="0"/>
        <v>0.6844841703750875</v>
      </c>
      <c r="G26" s="29">
        <f aca="true" t="shared" si="5" ref="G26:G33">F26*C26</f>
        <v>43980.84588328087</v>
      </c>
      <c r="H26" s="33">
        <f aca="true" t="shared" si="6" ref="H26:H33">G26-C26</f>
        <v>-20273.15411671913</v>
      </c>
      <c r="I26" s="29"/>
      <c r="J26" s="29"/>
    </row>
    <row r="27" spans="1:8" s="6" customFormat="1" ht="15.75" customHeight="1">
      <c r="A27" s="11" t="s">
        <v>32</v>
      </c>
      <c r="B27" s="29">
        <v>1893736</v>
      </c>
      <c r="C27" s="29">
        <v>21555</v>
      </c>
      <c r="D27" s="30">
        <f t="shared" si="4"/>
        <v>87.85599628856414</v>
      </c>
      <c r="E27" s="5">
        <v>15</v>
      </c>
      <c r="F27" s="32">
        <f t="shared" si="0"/>
        <v>0.8749667770697426</v>
      </c>
      <c r="G27" s="29">
        <f t="shared" si="5"/>
        <v>18859.9088797383</v>
      </c>
      <c r="H27" s="33">
        <f t="shared" si="6"/>
        <v>-2695.091120261699</v>
      </c>
    </row>
    <row r="28" spans="1:8" s="6" customFormat="1" ht="15.75" customHeight="1">
      <c r="A28" s="11" t="s">
        <v>33</v>
      </c>
      <c r="B28" s="29">
        <v>855946</v>
      </c>
      <c r="C28" s="29">
        <v>11920</v>
      </c>
      <c r="D28" s="30">
        <f t="shared" si="4"/>
        <v>71.80755033557047</v>
      </c>
      <c r="E28" s="5">
        <v>26</v>
      </c>
      <c r="F28" s="32">
        <f t="shared" si="0"/>
        <v>0.7151386762495302</v>
      </c>
      <c r="G28" s="29">
        <f t="shared" si="5"/>
        <v>8524.4530208944</v>
      </c>
      <c r="H28" s="33">
        <f t="shared" si="6"/>
        <v>-3395.5469791056003</v>
      </c>
    </row>
    <row r="29" spans="1:8" s="6" customFormat="1" ht="15.75" customHeight="1">
      <c r="A29" s="11" t="s">
        <v>34</v>
      </c>
      <c r="B29" s="29">
        <v>663870</v>
      </c>
      <c r="C29" s="29">
        <v>7650</v>
      </c>
      <c r="D29" s="30">
        <f t="shared" si="4"/>
        <v>86.78039215686275</v>
      </c>
      <c r="E29" s="5">
        <v>17</v>
      </c>
      <c r="F29" s="32">
        <f t="shared" si="0"/>
        <v>0.8642547264383144</v>
      </c>
      <c r="G29" s="29">
        <f t="shared" si="5"/>
        <v>6611.5486572531045</v>
      </c>
      <c r="H29" s="33">
        <f t="shared" si="6"/>
        <v>-1038.4513427468955</v>
      </c>
    </row>
    <row r="30" spans="1:8" s="6" customFormat="1" ht="15.75" customHeight="1">
      <c r="A30" s="11" t="s">
        <v>35</v>
      </c>
      <c r="B30" s="29">
        <v>194877</v>
      </c>
      <c r="C30" s="29">
        <v>4297</v>
      </c>
      <c r="D30" s="30">
        <f t="shared" si="4"/>
        <v>45.35187340004654</v>
      </c>
      <c r="E30" s="5">
        <v>46</v>
      </c>
      <c r="F30" s="32">
        <f t="shared" si="0"/>
        <v>0.45166390661121986</v>
      </c>
      <c r="G30" s="29">
        <f t="shared" si="5"/>
        <v>1940.7998067084118</v>
      </c>
      <c r="H30" s="33">
        <f t="shared" si="6"/>
        <v>-2356.200193291588</v>
      </c>
    </row>
    <row r="31" spans="1:8" s="6" customFormat="1" ht="15.75" customHeight="1">
      <c r="A31" s="11" t="s">
        <v>36</v>
      </c>
      <c r="B31" s="29">
        <v>263161</v>
      </c>
      <c r="C31" s="29">
        <v>7762</v>
      </c>
      <c r="D31" s="30">
        <f t="shared" si="4"/>
        <v>33.903761917031694</v>
      </c>
      <c r="E31" s="5">
        <v>64</v>
      </c>
      <c r="F31" s="32">
        <f t="shared" si="0"/>
        <v>0.33765100332652453</v>
      </c>
      <c r="G31" s="29">
        <f t="shared" si="5"/>
        <v>2620.8470878204835</v>
      </c>
      <c r="H31" s="33">
        <f t="shared" si="6"/>
        <v>-5141.1529121795165</v>
      </c>
    </row>
    <row r="32" spans="1:8" s="6" customFormat="1" ht="15.75" customHeight="1">
      <c r="A32" s="11" t="s">
        <v>37</v>
      </c>
      <c r="B32" s="29">
        <v>397563</v>
      </c>
      <c r="C32" s="29">
        <v>7797</v>
      </c>
      <c r="D32" s="30">
        <f t="shared" si="4"/>
        <v>50.98922662562524</v>
      </c>
      <c r="E32" s="5">
        <v>40</v>
      </c>
      <c r="F32" s="32">
        <f t="shared" si="0"/>
        <v>0.5078068791043832</v>
      </c>
      <c r="G32" s="29">
        <f t="shared" si="5"/>
        <v>3959.3702363768753</v>
      </c>
      <c r="H32" s="33">
        <f t="shared" si="6"/>
        <v>-3837.6297636231247</v>
      </c>
    </row>
    <row r="33" spans="1:8" s="6" customFormat="1" ht="15.75" customHeight="1">
      <c r="A33" s="11" t="s">
        <v>38</v>
      </c>
      <c r="B33" s="29">
        <v>146993</v>
      </c>
      <c r="C33" s="29">
        <v>3273</v>
      </c>
      <c r="D33" s="30">
        <f t="shared" si="4"/>
        <v>44.91078521234341</v>
      </c>
      <c r="E33" s="5">
        <v>47</v>
      </c>
      <c r="F33" s="32">
        <f t="shared" si="0"/>
        <v>0.4472710646163431</v>
      </c>
      <c r="G33" s="29">
        <f t="shared" si="5"/>
        <v>1463.918194489291</v>
      </c>
      <c r="H33" s="33">
        <f t="shared" si="6"/>
        <v>-1809.081805510709</v>
      </c>
    </row>
    <row r="34" spans="1:8" s="6" customFormat="1" ht="15.75" customHeight="1">
      <c r="A34" s="27"/>
      <c r="B34" s="29"/>
      <c r="C34" s="29"/>
      <c r="D34" s="29"/>
      <c r="E34" s="35"/>
      <c r="F34" s="32"/>
      <c r="G34" s="29"/>
      <c r="H34" s="36"/>
    </row>
    <row r="35" spans="1:10" s="6" customFormat="1" ht="15.75" customHeight="1">
      <c r="A35" s="27" t="s">
        <v>39</v>
      </c>
      <c r="B35" s="29">
        <f>SUM(B36:B42)</f>
        <v>2679173</v>
      </c>
      <c r="C35" s="29">
        <f>SUM(C36:C42)</f>
        <v>47322</v>
      </c>
      <c r="D35" s="30">
        <f aca="true" t="shared" si="7" ref="D35:D42">B35/C35</f>
        <v>56.6158023752166</v>
      </c>
      <c r="E35" s="31"/>
      <c r="F35" s="32">
        <f t="shared" si="0"/>
        <v>0.5638425176211765</v>
      </c>
      <c r="G35" s="29">
        <f aca="true" t="shared" si="8" ref="G35:G42">F35*C35</f>
        <v>26682.155618869318</v>
      </c>
      <c r="H35" s="33">
        <f aca="true" t="shared" si="9" ref="H35:H42">G35-C35</f>
        <v>-20639.844381130682</v>
      </c>
      <c r="I35" s="29"/>
      <c r="J35" s="29"/>
    </row>
    <row r="36" spans="1:8" s="6" customFormat="1" ht="15.75" customHeight="1">
      <c r="A36" s="11" t="s">
        <v>40</v>
      </c>
      <c r="B36" s="29">
        <v>508990</v>
      </c>
      <c r="C36" s="29">
        <v>5994</v>
      </c>
      <c r="D36" s="30">
        <f t="shared" si="7"/>
        <v>84.91658324991658</v>
      </c>
      <c r="E36" s="5">
        <v>19</v>
      </c>
      <c r="F36" s="32">
        <v>0.846</v>
      </c>
      <c r="G36" s="29">
        <v>5070</v>
      </c>
      <c r="H36" s="33">
        <f t="shared" si="9"/>
        <v>-924</v>
      </c>
    </row>
    <row r="37" spans="1:8" s="6" customFormat="1" ht="15.75" customHeight="1">
      <c r="A37" s="27" t="s">
        <v>41</v>
      </c>
      <c r="B37" s="29">
        <v>968089</v>
      </c>
      <c r="C37" s="29">
        <v>11718</v>
      </c>
      <c r="D37" s="30">
        <f t="shared" si="7"/>
        <v>82.61554872845196</v>
      </c>
      <c r="E37" s="5">
        <v>21</v>
      </c>
      <c r="F37" s="32">
        <f t="shared" si="0"/>
        <v>0.8227766283516726</v>
      </c>
      <c r="G37" s="29">
        <f t="shared" si="8"/>
        <v>9641.2965310249</v>
      </c>
      <c r="H37" s="33">
        <f t="shared" si="9"/>
        <v>-2076.7034689751</v>
      </c>
    </row>
    <row r="38" spans="1:8" s="6" customFormat="1" ht="15.75" customHeight="1">
      <c r="A38" s="11" t="s">
        <v>42</v>
      </c>
      <c r="B38" s="29">
        <v>189014</v>
      </c>
      <c r="C38" s="29">
        <v>4644</v>
      </c>
      <c r="D38" s="30">
        <f t="shared" si="7"/>
        <v>40.70068906115418</v>
      </c>
      <c r="E38" s="5">
        <v>56</v>
      </c>
      <c r="F38" s="32">
        <f t="shared" si="0"/>
        <v>0.40534229007418626</v>
      </c>
      <c r="G38" s="29">
        <f t="shared" si="8"/>
        <v>1882.409595104521</v>
      </c>
      <c r="H38" s="33">
        <f t="shared" si="9"/>
        <v>-2761.590404895479</v>
      </c>
    </row>
    <row r="39" spans="1:8" s="6" customFormat="1" ht="15.75" customHeight="1">
      <c r="A39" s="11" t="s">
        <v>43</v>
      </c>
      <c r="B39" s="29">
        <v>296024</v>
      </c>
      <c r="C39" s="29">
        <v>8311</v>
      </c>
      <c r="D39" s="30">
        <f t="shared" si="7"/>
        <v>35.6183371435447</v>
      </c>
      <c r="E39" s="5">
        <v>61</v>
      </c>
      <c r="F39" s="32">
        <f t="shared" si="0"/>
        <v>0.3547266318932793</v>
      </c>
      <c r="G39" s="29">
        <f t="shared" si="8"/>
        <v>2948.1330376650444</v>
      </c>
      <c r="H39" s="33">
        <f t="shared" si="9"/>
        <v>-5362.866962334956</v>
      </c>
    </row>
    <row r="40" spans="1:8" s="6" customFormat="1" ht="15.75" customHeight="1">
      <c r="A40" s="11" t="s">
        <v>44</v>
      </c>
      <c r="B40" s="29">
        <v>407020</v>
      </c>
      <c r="C40" s="29">
        <v>7264</v>
      </c>
      <c r="D40" s="30">
        <f t="shared" si="7"/>
        <v>56.03248898678414</v>
      </c>
      <c r="E40" s="5">
        <v>38</v>
      </c>
      <c r="F40" s="32">
        <f t="shared" si="0"/>
        <v>0.5580332404282797</v>
      </c>
      <c r="G40" s="29">
        <f t="shared" si="8"/>
        <v>4053.553458471024</v>
      </c>
      <c r="H40" s="33">
        <f t="shared" si="9"/>
        <v>-3210.446541528976</v>
      </c>
    </row>
    <row r="41" spans="1:8" s="6" customFormat="1" ht="15.75" customHeight="1">
      <c r="A41" s="11" t="s">
        <v>45</v>
      </c>
      <c r="B41" s="29">
        <v>164926</v>
      </c>
      <c r="C41" s="29">
        <v>4581</v>
      </c>
      <c r="D41" s="30">
        <f t="shared" si="7"/>
        <v>36.002182929491376</v>
      </c>
      <c r="E41" s="5">
        <v>60</v>
      </c>
      <c r="F41" s="32">
        <f t="shared" si="0"/>
        <v>0.3585493910037498</v>
      </c>
      <c r="G41" s="29">
        <f t="shared" si="8"/>
        <v>1642.5147601881777</v>
      </c>
      <c r="H41" s="33">
        <f t="shared" si="9"/>
        <v>-2938.4852398118223</v>
      </c>
    </row>
    <row r="42" spans="1:8" s="6" customFormat="1" ht="15.75" customHeight="1">
      <c r="A42" s="11" t="s">
        <v>46</v>
      </c>
      <c r="B42" s="29">
        <v>145110</v>
      </c>
      <c r="C42" s="29">
        <v>4810</v>
      </c>
      <c r="D42" s="30">
        <f t="shared" si="7"/>
        <v>30.16839916839917</v>
      </c>
      <c r="E42" s="5">
        <v>66</v>
      </c>
      <c r="F42" s="32">
        <f t="shared" si="0"/>
        <v>0.3004501468861452</v>
      </c>
      <c r="G42" s="29">
        <f t="shared" si="8"/>
        <v>1445.1652065223584</v>
      </c>
      <c r="H42" s="33">
        <f t="shared" si="9"/>
        <v>-3364.8347934776416</v>
      </c>
    </row>
    <row r="43" spans="1:8" s="6" customFormat="1" ht="15.75" customHeight="1">
      <c r="A43" s="27"/>
      <c r="B43" s="29"/>
      <c r="C43" s="29"/>
      <c r="D43" s="29"/>
      <c r="E43" s="35"/>
      <c r="F43" s="32"/>
      <c r="G43" s="29"/>
      <c r="H43" s="36"/>
    </row>
    <row r="44" spans="1:10" s="6" customFormat="1" ht="15.75" customHeight="1">
      <c r="A44" s="27" t="s">
        <v>47</v>
      </c>
      <c r="B44" s="29">
        <f>SUM(B45:B52)</f>
        <v>5747622</v>
      </c>
      <c r="C44" s="29">
        <f>SUM(C45:C52)</f>
        <v>72298</v>
      </c>
      <c r="D44" s="30">
        <f aca="true" t="shared" si="10" ref="D44:D52">B44/C44</f>
        <v>79.49904561675288</v>
      </c>
      <c r="E44" s="31"/>
      <c r="F44" s="32">
        <f t="shared" si="0"/>
        <v>0.7917390577979813</v>
      </c>
      <c r="G44" s="29">
        <f aca="true" t="shared" si="11" ref="G44:G52">F44*C44</f>
        <v>57241.15040067845</v>
      </c>
      <c r="H44" s="33">
        <f aca="true" t="shared" si="12" ref="H44:H52">G44-C44</f>
        <v>-15056.849599321547</v>
      </c>
      <c r="I44" s="29"/>
      <c r="J44" s="29"/>
    </row>
    <row r="45" spans="1:8" s="6" customFormat="1" ht="15.75" customHeight="1">
      <c r="A45" s="27" t="s">
        <v>48</v>
      </c>
      <c r="B45" s="29">
        <v>746237</v>
      </c>
      <c r="C45" s="29">
        <v>12124</v>
      </c>
      <c r="D45" s="30">
        <f t="shared" si="10"/>
        <v>61.55039590894094</v>
      </c>
      <c r="E45" s="5">
        <v>32</v>
      </c>
      <c r="F45" s="32">
        <f t="shared" si="0"/>
        <v>0.6129866350718597</v>
      </c>
      <c r="G45" s="29">
        <f t="shared" si="11"/>
        <v>7431.8499636112265</v>
      </c>
      <c r="H45" s="33">
        <f t="shared" si="12"/>
        <v>-4692.1500363887735</v>
      </c>
    </row>
    <row r="46" spans="1:8" s="6" customFormat="1" ht="15.75" customHeight="1">
      <c r="A46" s="11" t="s">
        <v>49</v>
      </c>
      <c r="B46" s="29">
        <v>553255</v>
      </c>
      <c r="C46" s="29">
        <v>8859</v>
      </c>
      <c r="D46" s="30">
        <f t="shared" si="10"/>
        <v>62.451179591376004</v>
      </c>
      <c r="E46" s="5">
        <v>31</v>
      </c>
      <c r="F46" s="32">
        <f t="shared" si="0"/>
        <v>0.6219576311193976</v>
      </c>
      <c r="G46" s="29">
        <f t="shared" si="11"/>
        <v>5509.922654086743</v>
      </c>
      <c r="H46" s="33">
        <f t="shared" si="12"/>
        <v>-3349.077345913257</v>
      </c>
    </row>
    <row r="47" spans="1:8" s="6" customFormat="1" ht="15.75" customHeight="1">
      <c r="A47" s="27" t="s">
        <v>50</v>
      </c>
      <c r="B47" s="29">
        <v>498721</v>
      </c>
      <c r="C47" s="29">
        <v>7436</v>
      </c>
      <c r="D47" s="30">
        <f t="shared" si="10"/>
        <v>67.06845077998923</v>
      </c>
      <c r="E47" s="5">
        <v>28</v>
      </c>
      <c r="F47" s="32">
        <f t="shared" si="0"/>
        <v>0.6679415031534544</v>
      </c>
      <c r="G47" s="29">
        <f t="shared" si="11"/>
        <v>4966.813017449086</v>
      </c>
      <c r="H47" s="33">
        <f t="shared" si="12"/>
        <v>-2469.186982550914</v>
      </c>
    </row>
    <row r="48" spans="1:8" s="6" customFormat="1" ht="15.75" customHeight="1">
      <c r="A48" s="27" t="s">
        <v>51</v>
      </c>
      <c r="B48" s="29">
        <v>225526</v>
      </c>
      <c r="C48" s="29">
        <v>5034</v>
      </c>
      <c r="D48" s="30">
        <f t="shared" si="10"/>
        <v>44.80055621771951</v>
      </c>
      <c r="E48" s="5">
        <v>49</v>
      </c>
      <c r="F48" s="32">
        <f t="shared" si="0"/>
        <v>0.4461732828798645</v>
      </c>
      <c r="G48" s="29">
        <f t="shared" si="11"/>
        <v>2246.036306017238</v>
      </c>
      <c r="H48" s="33">
        <f t="shared" si="12"/>
        <v>-2787.963693982762</v>
      </c>
    </row>
    <row r="49" spans="1:8" s="6" customFormat="1" ht="15.75" customHeight="1">
      <c r="A49" s="11" t="s">
        <v>52</v>
      </c>
      <c r="B49" s="29">
        <v>1103002</v>
      </c>
      <c r="C49" s="29">
        <v>21914</v>
      </c>
      <c r="D49" s="30">
        <f t="shared" si="10"/>
        <v>50.33321164552341</v>
      </c>
      <c r="E49" s="5">
        <v>42</v>
      </c>
      <c r="F49" s="32">
        <f t="shared" si="0"/>
        <v>0.5012735593869231</v>
      </c>
      <c r="G49" s="29">
        <f t="shared" si="11"/>
        <v>10984.908780405032</v>
      </c>
      <c r="H49" s="33">
        <f t="shared" si="12"/>
        <v>-10929.091219594968</v>
      </c>
    </row>
    <row r="50" spans="1:8" s="6" customFormat="1" ht="15.75" customHeight="1">
      <c r="A50" s="11" t="s">
        <v>53</v>
      </c>
      <c r="B50" s="29">
        <v>862886</v>
      </c>
      <c r="C50" s="29">
        <v>6079</v>
      </c>
      <c r="D50" s="30">
        <f t="shared" si="10"/>
        <v>141.9453857542359</v>
      </c>
      <c r="E50" s="5">
        <v>5</v>
      </c>
      <c r="F50" s="32">
        <f t="shared" si="0"/>
        <v>1.413648492305259</v>
      </c>
      <c r="G50" s="29">
        <f t="shared" si="11"/>
        <v>8593.56918472367</v>
      </c>
      <c r="H50" s="33">
        <f t="shared" si="12"/>
        <v>2514.5691847236703</v>
      </c>
    </row>
    <row r="51" spans="1:8" s="6" customFormat="1" ht="15.75" customHeight="1">
      <c r="A51" s="11" t="s">
        <v>54</v>
      </c>
      <c r="B51" s="29">
        <v>335311</v>
      </c>
      <c r="C51" s="29">
        <v>7482</v>
      </c>
      <c r="D51" s="30">
        <f t="shared" si="10"/>
        <v>44.815690991713446</v>
      </c>
      <c r="E51" s="5">
        <v>48</v>
      </c>
      <c r="F51" s="32">
        <f t="shared" si="0"/>
        <v>0.4463240116289832</v>
      </c>
      <c r="G51" s="29">
        <f t="shared" si="11"/>
        <v>3339.3962550080523</v>
      </c>
      <c r="H51" s="33">
        <f t="shared" si="12"/>
        <v>-4142.603744991948</v>
      </c>
    </row>
    <row r="52" spans="1:8" s="6" customFormat="1" ht="15.75" customHeight="1">
      <c r="A52" s="11" t="s">
        <v>55</v>
      </c>
      <c r="B52" s="29">
        <v>1422684</v>
      </c>
      <c r="C52" s="29">
        <v>3370</v>
      </c>
      <c r="D52" s="30">
        <f t="shared" si="10"/>
        <v>422.1614243323442</v>
      </c>
      <c r="E52" s="5">
        <v>1</v>
      </c>
      <c r="F52" s="32">
        <f t="shared" si="0"/>
        <v>4.204348438984392</v>
      </c>
      <c r="G52" s="29">
        <f t="shared" si="11"/>
        <v>14168.654239377402</v>
      </c>
      <c r="H52" s="33">
        <f t="shared" si="12"/>
        <v>10798.654239377402</v>
      </c>
    </row>
    <row r="53" spans="1:8" s="6" customFormat="1" ht="15.75" customHeight="1">
      <c r="A53" s="27"/>
      <c r="B53" s="29"/>
      <c r="C53" s="29"/>
      <c r="D53" s="29"/>
      <c r="E53" s="35"/>
      <c r="F53" s="32"/>
      <c r="G53" s="29"/>
      <c r="H53" s="33"/>
    </row>
    <row r="54" spans="1:10" s="6" customFormat="1" ht="15.75" customHeight="1">
      <c r="A54" s="27" t="s">
        <v>56</v>
      </c>
      <c r="B54" s="29">
        <f>SUM(B55:B56)</f>
        <v>915122</v>
      </c>
      <c r="C54" s="29">
        <f>SUM(C55:C56)</f>
        <v>18662</v>
      </c>
      <c r="D54" s="30">
        <f>B54/C54</f>
        <v>49.03665202014789</v>
      </c>
      <c r="E54" s="31"/>
      <c r="F54" s="32">
        <f t="shared" si="0"/>
        <v>0.488360990585501</v>
      </c>
      <c r="G54" s="29">
        <f>F54*C54</f>
        <v>9113.79280630662</v>
      </c>
      <c r="H54" s="33">
        <f>G54-C54</f>
        <v>-9548.20719369338</v>
      </c>
      <c r="I54" s="29"/>
      <c r="J54" s="29"/>
    </row>
    <row r="55" spans="1:8" s="6" customFormat="1" ht="15.75" customHeight="1">
      <c r="A55" s="11" t="s">
        <v>57</v>
      </c>
      <c r="B55" s="29">
        <v>438248</v>
      </c>
      <c r="C55" s="29">
        <v>10524</v>
      </c>
      <c r="D55" s="30">
        <f>B55/C55</f>
        <v>41.642721398707714</v>
      </c>
      <c r="E55" s="5">
        <v>54</v>
      </c>
      <c r="F55" s="32">
        <f t="shared" si="0"/>
        <v>0.41472408566133595</v>
      </c>
      <c r="G55" s="29">
        <f>F55*C55</f>
        <v>4364.5562774999</v>
      </c>
      <c r="H55" s="33">
        <f>G55-C55</f>
        <v>-6159.4437225001</v>
      </c>
    </row>
    <row r="56" spans="1:8" s="6" customFormat="1" ht="15.75" customHeight="1">
      <c r="A56" s="11" t="s">
        <v>58</v>
      </c>
      <c r="B56" s="29">
        <v>476874</v>
      </c>
      <c r="C56" s="29">
        <v>8138</v>
      </c>
      <c r="D56" s="30">
        <f>B56/C56</f>
        <v>58.59842713197346</v>
      </c>
      <c r="E56" s="5">
        <v>35</v>
      </c>
      <c r="F56" s="32">
        <f t="shared" si="0"/>
        <v>0.583587678644227</v>
      </c>
      <c r="G56" s="29">
        <f>F56*C56</f>
        <v>4749.236528806719</v>
      </c>
      <c r="H56" s="33">
        <f>G56-C56</f>
        <v>-3388.7634711932806</v>
      </c>
    </row>
    <row r="57" spans="1:8" s="6" customFormat="1" ht="15.75" customHeight="1">
      <c r="A57" s="4"/>
      <c r="B57" s="29"/>
      <c r="C57" s="29"/>
      <c r="D57" s="29"/>
      <c r="E57" s="35"/>
      <c r="F57" s="32"/>
      <c r="G57" s="29"/>
      <c r="H57" s="33"/>
    </row>
    <row r="58" spans="1:10" s="6" customFormat="1" ht="15.75" customHeight="1">
      <c r="A58" s="27" t="s">
        <v>59</v>
      </c>
      <c r="B58" s="29">
        <f>SUM(B59:B68)</f>
        <v>4717910</v>
      </c>
      <c r="C58" s="29">
        <f>SUM(C59:C68)</f>
        <v>76173</v>
      </c>
      <c r="D58" s="30">
        <f aca="true" t="shared" si="13" ref="D58:D68">B58/C58</f>
        <v>61.93677549787983</v>
      </c>
      <c r="E58" s="31"/>
      <c r="F58" s="32">
        <f aca="true" t="shared" si="14" ref="F58:F99">(B58/C58)/($B$7/$C$7)</f>
        <v>0.6168346285832985</v>
      </c>
      <c r="G58" s="29">
        <f aca="true" t="shared" si="15" ref="G58:G68">F58*C58</f>
        <v>46986.144163075594</v>
      </c>
      <c r="H58" s="33">
        <f aca="true" t="shared" si="16" ref="H58:H68">G58-C58</f>
        <v>-29186.855836924406</v>
      </c>
      <c r="I58" s="29"/>
      <c r="J58" s="29"/>
    </row>
    <row r="59" spans="1:8" s="6" customFormat="1" ht="15.75" customHeight="1">
      <c r="A59" s="27" t="s">
        <v>60</v>
      </c>
      <c r="B59" s="29">
        <v>1151911</v>
      </c>
      <c r="C59" s="29">
        <v>11863</v>
      </c>
      <c r="D59" s="30">
        <f t="shared" si="13"/>
        <v>97.10115485121807</v>
      </c>
      <c r="E59" s="5">
        <v>13</v>
      </c>
      <c r="F59" s="32">
        <f t="shared" si="14"/>
        <v>0.9670402488051827</v>
      </c>
      <c r="G59" s="29">
        <f t="shared" si="15"/>
        <v>11471.998471575882</v>
      </c>
      <c r="H59" s="33">
        <f t="shared" si="16"/>
        <v>-391.0015284241181</v>
      </c>
    </row>
    <row r="60" spans="1:8" s="6" customFormat="1" ht="15.75" customHeight="1">
      <c r="A60" s="11" t="s">
        <v>61</v>
      </c>
      <c r="B60" s="29">
        <v>299889</v>
      </c>
      <c r="C60" s="29">
        <v>5050</v>
      </c>
      <c r="D60" s="30">
        <f t="shared" si="13"/>
        <v>59.383960396039605</v>
      </c>
      <c r="E60" s="5">
        <v>34</v>
      </c>
      <c r="F60" s="32">
        <f t="shared" si="14"/>
        <v>0.5914108840869555</v>
      </c>
      <c r="G60" s="29">
        <f t="shared" si="15"/>
        <v>2986.624964639125</v>
      </c>
      <c r="H60" s="33">
        <f t="shared" si="16"/>
        <v>-2063.375035360875</v>
      </c>
    </row>
    <row r="61" spans="1:8" s="6" customFormat="1" ht="15.75" customHeight="1">
      <c r="A61" s="11" t="s">
        <v>62</v>
      </c>
      <c r="B61" s="29">
        <v>1040331</v>
      </c>
      <c r="C61" s="29">
        <v>13007</v>
      </c>
      <c r="D61" s="30">
        <f t="shared" si="13"/>
        <v>79.98239409548705</v>
      </c>
      <c r="E61" s="5">
        <v>23</v>
      </c>
      <c r="F61" s="32">
        <f t="shared" si="14"/>
        <v>0.7965527743171193</v>
      </c>
      <c r="G61" s="29">
        <f t="shared" si="15"/>
        <v>10360.76193554277</v>
      </c>
      <c r="H61" s="33">
        <f t="shared" si="16"/>
        <v>-2646.2380644572295</v>
      </c>
    </row>
    <row r="62" spans="1:8" s="6" customFormat="1" ht="15.75" customHeight="1">
      <c r="A62" s="11" t="s">
        <v>63</v>
      </c>
      <c r="B62" s="29">
        <v>495620</v>
      </c>
      <c r="C62" s="29">
        <v>6090</v>
      </c>
      <c r="D62" s="30">
        <f t="shared" si="13"/>
        <v>81.38259441707717</v>
      </c>
      <c r="E62" s="5">
        <v>22</v>
      </c>
      <c r="F62" s="32">
        <f t="shared" si="14"/>
        <v>0.8104975113230009</v>
      </c>
      <c r="G62" s="29">
        <f t="shared" si="15"/>
        <v>4935.929843957075</v>
      </c>
      <c r="H62" s="33">
        <f t="shared" si="16"/>
        <v>-1154.0701560429252</v>
      </c>
    </row>
    <row r="63" spans="1:8" s="6" customFormat="1" ht="15.75" customHeight="1">
      <c r="A63" s="11" t="s">
        <v>64</v>
      </c>
      <c r="B63" s="29">
        <v>221526</v>
      </c>
      <c r="C63" s="29">
        <v>6519</v>
      </c>
      <c r="D63" s="30">
        <f t="shared" si="13"/>
        <v>33.98159226875288</v>
      </c>
      <c r="E63" s="5">
        <v>63</v>
      </c>
      <c r="F63" s="32">
        <f t="shared" si="14"/>
        <v>0.33842612369258374</v>
      </c>
      <c r="G63" s="29">
        <f t="shared" si="15"/>
        <v>2206.199900351953</v>
      </c>
      <c r="H63" s="33">
        <f t="shared" si="16"/>
        <v>-4312.800099648047</v>
      </c>
    </row>
    <row r="64" spans="1:8" s="6" customFormat="1" ht="15.75" customHeight="1">
      <c r="A64" s="11" t="s">
        <v>65</v>
      </c>
      <c r="B64" s="29">
        <v>309640</v>
      </c>
      <c r="C64" s="29">
        <v>6064</v>
      </c>
      <c r="D64" s="30">
        <f t="shared" si="13"/>
        <v>51.062005277044854</v>
      </c>
      <c r="E64" s="5">
        <v>39</v>
      </c>
      <c r="F64" s="32">
        <f t="shared" si="14"/>
        <v>0.508531689074814</v>
      </c>
      <c r="G64" s="29">
        <f t="shared" si="15"/>
        <v>3083.7361625496724</v>
      </c>
      <c r="H64" s="33">
        <f t="shared" si="16"/>
        <v>-2980.2638374503276</v>
      </c>
    </row>
    <row r="65" spans="1:8" s="6" customFormat="1" ht="15.75" customHeight="1">
      <c r="A65" s="11" t="s">
        <v>66</v>
      </c>
      <c r="B65" s="29">
        <v>296752</v>
      </c>
      <c r="C65" s="29">
        <v>6673</v>
      </c>
      <c r="D65" s="30">
        <f t="shared" si="13"/>
        <v>44.47055297467406</v>
      </c>
      <c r="E65" s="5">
        <v>51</v>
      </c>
      <c r="F65" s="32">
        <f t="shared" si="14"/>
        <v>0.44288674711466</v>
      </c>
      <c r="G65" s="29">
        <f t="shared" si="15"/>
        <v>2955.383263496126</v>
      </c>
      <c r="H65" s="33">
        <f t="shared" si="16"/>
        <v>-3717.616736503874</v>
      </c>
    </row>
    <row r="66" spans="1:8" s="6" customFormat="1" ht="15.75" customHeight="1">
      <c r="A66" s="11" t="s">
        <v>67</v>
      </c>
      <c r="B66" s="29">
        <v>258753</v>
      </c>
      <c r="C66" s="29">
        <v>6621</v>
      </c>
      <c r="D66" s="30">
        <f t="shared" si="13"/>
        <v>39.0806524694155</v>
      </c>
      <c r="E66" s="5">
        <v>57</v>
      </c>
      <c r="F66" s="32">
        <f t="shared" si="14"/>
        <v>0.3892081813589095</v>
      </c>
      <c r="G66" s="29">
        <f t="shared" si="15"/>
        <v>2576.9473687773398</v>
      </c>
      <c r="H66" s="33">
        <f t="shared" si="16"/>
        <v>-4044.0526312226602</v>
      </c>
    </row>
    <row r="67" spans="1:8" s="6" customFormat="1" ht="15.75" customHeight="1">
      <c r="A67" s="27" t="s">
        <v>68</v>
      </c>
      <c r="B67" s="29">
        <v>231639</v>
      </c>
      <c r="C67" s="29">
        <v>4676</v>
      </c>
      <c r="D67" s="30">
        <f t="shared" si="13"/>
        <v>49.537852865697175</v>
      </c>
      <c r="E67" s="5">
        <v>43</v>
      </c>
      <c r="F67" s="32">
        <f t="shared" si="14"/>
        <v>0.4933525006362722</v>
      </c>
      <c r="G67" s="29">
        <f t="shared" si="15"/>
        <v>2306.9162929752088</v>
      </c>
      <c r="H67" s="33">
        <f t="shared" si="16"/>
        <v>-2369.0837070247912</v>
      </c>
    </row>
    <row r="68" spans="1:8" s="6" customFormat="1" ht="15.75" customHeight="1">
      <c r="A68" s="11" t="s">
        <v>69</v>
      </c>
      <c r="B68" s="29">
        <v>411849</v>
      </c>
      <c r="C68" s="29">
        <v>9610</v>
      </c>
      <c r="D68" s="30">
        <f t="shared" si="13"/>
        <v>42.856295525494275</v>
      </c>
      <c r="E68" s="5">
        <v>52</v>
      </c>
      <c r="F68" s="32">
        <f t="shared" si="14"/>
        <v>0.4268101934662267</v>
      </c>
      <c r="G68" s="29">
        <f t="shared" si="15"/>
        <v>4101.645959210438</v>
      </c>
      <c r="H68" s="33">
        <f t="shared" si="16"/>
        <v>-5508.354040789562</v>
      </c>
    </row>
    <row r="69" spans="1:8" s="6" customFormat="1" ht="15.75" customHeight="1">
      <c r="A69" s="27"/>
      <c r="B69" s="29"/>
      <c r="C69" s="29"/>
      <c r="D69" s="29"/>
      <c r="E69" s="35"/>
      <c r="F69" s="32"/>
      <c r="G69" s="29"/>
      <c r="H69" s="33"/>
    </row>
    <row r="70" spans="1:10" s="6" customFormat="1" ht="15.75" customHeight="1">
      <c r="A70" s="27" t="s">
        <v>70</v>
      </c>
      <c r="B70" s="29">
        <f>SUM(B71:B83)</f>
        <v>7595250</v>
      </c>
      <c r="C70" s="29">
        <f>SUM(C71:C83)</f>
        <v>114472</v>
      </c>
      <c r="D70" s="30">
        <f aca="true" t="shared" si="17" ref="D70:D83">B70/C70</f>
        <v>66.35028653295129</v>
      </c>
      <c r="E70" s="31"/>
      <c r="F70" s="32">
        <f t="shared" si="14"/>
        <v>0.6607892325836275</v>
      </c>
      <c r="G70" s="29">
        <f aca="true" t="shared" si="18" ref="G70:G83">F70*C70</f>
        <v>75641.86503231301</v>
      </c>
      <c r="H70" s="33">
        <f aca="true" t="shared" si="19" ref="H70:H83">G70-C70</f>
        <v>-38830.13496768699</v>
      </c>
      <c r="I70" s="29"/>
      <c r="J70" s="29"/>
    </row>
    <row r="71" spans="1:8" s="6" customFormat="1" ht="15.75" customHeight="1">
      <c r="A71" s="11" t="s">
        <v>71</v>
      </c>
      <c r="B71" s="29">
        <v>523144</v>
      </c>
      <c r="C71" s="29">
        <v>6073</v>
      </c>
      <c r="D71" s="30">
        <f t="shared" si="17"/>
        <v>86.14259838630002</v>
      </c>
      <c r="E71" s="5">
        <v>18</v>
      </c>
      <c r="F71" s="32">
        <f t="shared" si="14"/>
        <v>0.8579028735945823</v>
      </c>
      <c r="G71" s="29">
        <f t="shared" si="18"/>
        <v>5210.044151339898</v>
      </c>
      <c r="H71" s="33">
        <f t="shared" si="19"/>
        <v>-862.9558486601018</v>
      </c>
    </row>
    <row r="72" spans="1:8" s="6" customFormat="1" ht="15.75" customHeight="1">
      <c r="A72" s="27" t="s">
        <v>72</v>
      </c>
      <c r="B72" s="29">
        <v>533525</v>
      </c>
      <c r="C72" s="29">
        <v>10589</v>
      </c>
      <c r="D72" s="30">
        <f t="shared" si="17"/>
        <v>50.38483331759373</v>
      </c>
      <c r="E72" s="5">
        <v>41</v>
      </c>
      <c r="F72" s="32">
        <f t="shared" si="14"/>
        <v>0.5017876648543514</v>
      </c>
      <c r="G72" s="29">
        <f t="shared" si="18"/>
        <v>5313.429583142727</v>
      </c>
      <c r="H72" s="33">
        <f t="shared" si="19"/>
        <v>-5275.570416857273</v>
      </c>
    </row>
    <row r="73" spans="1:8" s="6" customFormat="1" ht="15.75" customHeight="1">
      <c r="A73" s="11" t="s">
        <v>73</v>
      </c>
      <c r="B73" s="29">
        <v>1876189</v>
      </c>
      <c r="C73" s="29">
        <v>14356</v>
      </c>
      <c r="D73" s="30">
        <f t="shared" si="17"/>
        <v>130.69023404848147</v>
      </c>
      <c r="E73" s="5">
        <v>6</v>
      </c>
      <c r="F73" s="32">
        <f t="shared" si="14"/>
        <v>1.301557295011571</v>
      </c>
      <c r="G73" s="29">
        <f t="shared" si="18"/>
        <v>18685.156527186115</v>
      </c>
      <c r="H73" s="33">
        <f t="shared" si="19"/>
        <v>4329.1565271861145</v>
      </c>
    </row>
    <row r="74" spans="1:8" s="6" customFormat="1" ht="15.75" customHeight="1">
      <c r="A74" s="11" t="s">
        <v>74</v>
      </c>
      <c r="B74" s="29">
        <v>628860</v>
      </c>
      <c r="C74" s="29">
        <v>7190</v>
      </c>
      <c r="D74" s="30">
        <f t="shared" si="17"/>
        <v>87.46314325452016</v>
      </c>
      <c r="E74" s="5">
        <v>16</v>
      </c>
      <c r="F74" s="32">
        <f t="shared" si="14"/>
        <v>0.8710543138619891</v>
      </c>
      <c r="G74" s="29">
        <f t="shared" si="18"/>
        <v>6262.880516667701</v>
      </c>
      <c r="H74" s="33">
        <f t="shared" si="19"/>
        <v>-927.1194833322988</v>
      </c>
    </row>
    <row r="75" spans="1:8" s="6" customFormat="1" ht="15.75" customHeight="1">
      <c r="A75" s="11" t="s">
        <v>75</v>
      </c>
      <c r="B75" s="29">
        <v>840885</v>
      </c>
      <c r="C75" s="29">
        <v>11672</v>
      </c>
      <c r="D75" s="30">
        <f t="shared" si="17"/>
        <v>72.04292323509253</v>
      </c>
      <c r="E75" s="5">
        <v>25</v>
      </c>
      <c r="F75" s="32">
        <f t="shared" si="14"/>
        <v>0.717482778826524</v>
      </c>
      <c r="G75" s="29">
        <f t="shared" si="18"/>
        <v>8374.458994463188</v>
      </c>
      <c r="H75" s="33">
        <f t="shared" si="19"/>
        <v>-3297.541005536812</v>
      </c>
    </row>
    <row r="76" spans="1:8" s="6" customFormat="1" ht="15.75" customHeight="1">
      <c r="A76" s="27" t="s">
        <v>76</v>
      </c>
      <c r="B76" s="29">
        <v>1070380</v>
      </c>
      <c r="C76" s="29">
        <v>12730</v>
      </c>
      <c r="D76" s="30">
        <f t="shared" si="17"/>
        <v>84.08326787117046</v>
      </c>
      <c r="E76" s="5">
        <v>20</v>
      </c>
      <c r="F76" s="32">
        <f t="shared" si="14"/>
        <v>0.8373937921446822</v>
      </c>
      <c r="G76" s="29">
        <f t="shared" si="18"/>
        <v>10660.022974001804</v>
      </c>
      <c r="H76" s="33">
        <f t="shared" si="19"/>
        <v>-2069.977025998196</v>
      </c>
    </row>
    <row r="77" spans="1:8" s="6" customFormat="1" ht="15.75" customHeight="1">
      <c r="A77" s="11" t="s">
        <v>77</v>
      </c>
      <c r="B77" s="29">
        <v>381304</v>
      </c>
      <c r="C77" s="29">
        <v>9137</v>
      </c>
      <c r="D77" s="30">
        <f t="shared" si="17"/>
        <v>41.731859472474554</v>
      </c>
      <c r="E77" s="5">
        <v>53</v>
      </c>
      <c r="F77" s="32">
        <f t="shared" si="14"/>
        <v>0.41561182077803543</v>
      </c>
      <c r="G77" s="29">
        <f t="shared" si="18"/>
        <v>3797.4452064489096</v>
      </c>
      <c r="H77" s="33">
        <f t="shared" si="19"/>
        <v>-5339.55479355109</v>
      </c>
    </row>
    <row r="78" spans="1:8" s="6" customFormat="1" ht="15.75" customHeight="1">
      <c r="A78" s="11" t="s">
        <v>78</v>
      </c>
      <c r="B78" s="29">
        <v>222650</v>
      </c>
      <c r="C78" s="29">
        <v>4656</v>
      </c>
      <c r="D78" s="30">
        <f t="shared" si="17"/>
        <v>47.820017182130584</v>
      </c>
      <c r="E78" s="5">
        <v>45</v>
      </c>
      <c r="F78" s="32">
        <f t="shared" si="14"/>
        <v>0.47624440084705716</v>
      </c>
      <c r="G78" s="29">
        <f t="shared" si="18"/>
        <v>2217.3939303438983</v>
      </c>
      <c r="H78" s="33">
        <f t="shared" si="19"/>
        <v>-2438.6060696561017</v>
      </c>
    </row>
    <row r="79" spans="1:8" s="6" customFormat="1" ht="15.75" customHeight="1">
      <c r="A79" s="11" t="s">
        <v>79</v>
      </c>
      <c r="B79" s="29">
        <v>326004</v>
      </c>
      <c r="C79" s="29">
        <v>7880</v>
      </c>
      <c r="D79" s="30">
        <f t="shared" si="17"/>
        <v>41.371065989847715</v>
      </c>
      <c r="E79" s="5">
        <v>55</v>
      </c>
      <c r="F79" s="32">
        <f t="shared" si="14"/>
        <v>0.41201864189420706</v>
      </c>
      <c r="G79" s="29">
        <f t="shared" si="18"/>
        <v>3246.7068981263515</v>
      </c>
      <c r="H79" s="33">
        <f t="shared" si="19"/>
        <v>-4633.293101873649</v>
      </c>
    </row>
    <row r="80" spans="1:8" s="6" customFormat="1" ht="15.75" customHeight="1">
      <c r="A80" s="11" t="s">
        <v>80</v>
      </c>
      <c r="B80" s="29">
        <v>215181</v>
      </c>
      <c r="C80" s="29">
        <v>5911</v>
      </c>
      <c r="D80" s="30">
        <f t="shared" si="17"/>
        <v>36.40348502791406</v>
      </c>
      <c r="E80" s="5">
        <v>59</v>
      </c>
      <c r="F80" s="32">
        <f t="shared" si="14"/>
        <v>0.3625459993005237</v>
      </c>
      <c r="G80" s="29">
        <f t="shared" si="18"/>
        <v>2143.009401865396</v>
      </c>
      <c r="H80" s="33">
        <f t="shared" si="19"/>
        <v>-3767.990598134604</v>
      </c>
    </row>
    <row r="81" spans="1:8" s="6" customFormat="1" ht="15.75" customHeight="1">
      <c r="A81" s="11" t="s">
        <v>81</v>
      </c>
      <c r="B81" s="29">
        <v>375924</v>
      </c>
      <c r="C81" s="29">
        <v>7655</v>
      </c>
      <c r="D81" s="30">
        <f t="shared" si="17"/>
        <v>49.10829523187459</v>
      </c>
      <c r="E81" s="5">
        <v>44</v>
      </c>
      <c r="F81" s="32">
        <f t="shared" si="14"/>
        <v>0.48907449259687813</v>
      </c>
      <c r="G81" s="29">
        <f t="shared" si="18"/>
        <v>3743.8652408291023</v>
      </c>
      <c r="H81" s="33">
        <f t="shared" si="19"/>
        <v>-3911.1347591708977</v>
      </c>
    </row>
    <row r="82" spans="1:8" s="6" customFormat="1" ht="15.75" customHeight="1">
      <c r="A82" s="11" t="s">
        <v>82</v>
      </c>
      <c r="B82" s="29">
        <v>310374</v>
      </c>
      <c r="C82" s="29">
        <v>8396</v>
      </c>
      <c r="D82" s="30">
        <f t="shared" si="17"/>
        <v>36.96688899475941</v>
      </c>
      <c r="E82" s="5">
        <v>58</v>
      </c>
      <c r="F82" s="32">
        <f t="shared" si="14"/>
        <v>0.3681569965446942</v>
      </c>
      <c r="G82" s="29">
        <f t="shared" si="18"/>
        <v>3091.0461429892525</v>
      </c>
      <c r="H82" s="33">
        <f t="shared" si="19"/>
        <v>-5304.953857010747</v>
      </c>
    </row>
    <row r="83" spans="1:8" s="6" customFormat="1" ht="15.75" customHeight="1">
      <c r="A83" s="11" t="s">
        <v>83</v>
      </c>
      <c r="B83" s="29">
        <v>290830</v>
      </c>
      <c r="C83" s="29">
        <v>8227</v>
      </c>
      <c r="D83" s="30">
        <f t="shared" si="17"/>
        <v>35.35067460799806</v>
      </c>
      <c r="E83" s="5">
        <v>62</v>
      </c>
      <c r="F83" s="32">
        <f t="shared" si="14"/>
        <v>0.35206095355642064</v>
      </c>
      <c r="G83" s="29">
        <f t="shared" si="18"/>
        <v>2896.4054649086725</v>
      </c>
      <c r="H83" s="33">
        <f t="shared" si="19"/>
        <v>-5330.594535091328</v>
      </c>
    </row>
    <row r="84" spans="1:8" s="6" customFormat="1" ht="15.75" customHeight="1">
      <c r="A84" s="27"/>
      <c r="B84" s="29"/>
      <c r="C84" s="29"/>
      <c r="D84" s="29"/>
      <c r="E84" s="35"/>
      <c r="F84" s="32"/>
      <c r="G84" s="29"/>
      <c r="H84" s="33"/>
    </row>
    <row r="85" spans="1:10" s="6" customFormat="1" ht="15.75" customHeight="1">
      <c r="A85" s="27" t="s">
        <v>84</v>
      </c>
      <c r="B85" s="29">
        <f>SUM(B86:B92)</f>
        <v>4734588</v>
      </c>
      <c r="C85" s="29">
        <f>SUM(C86:C92)</f>
        <v>67270</v>
      </c>
      <c r="D85" s="30">
        <f aca="true" t="shared" si="20" ref="D85:D92">B85/C85</f>
        <v>70.38186412962688</v>
      </c>
      <c r="E85" s="31"/>
      <c r="F85" s="32">
        <f t="shared" si="14"/>
        <v>0.7009401227366879</v>
      </c>
      <c r="G85" s="29">
        <f aca="true" t="shared" si="21" ref="G85:G92">F85*C85</f>
        <v>47152.242056496994</v>
      </c>
      <c r="H85" s="33">
        <f aca="true" t="shared" si="22" ref="H85:H92">G85-C85</f>
        <v>-20117.757943503006</v>
      </c>
      <c r="I85" s="29"/>
      <c r="J85" s="29"/>
    </row>
    <row r="86" spans="1:8" s="6" customFormat="1" ht="15.75" customHeight="1">
      <c r="A86" s="11" t="s">
        <v>85</v>
      </c>
      <c r="B86" s="29">
        <v>501048</v>
      </c>
      <c r="C86" s="29">
        <v>8916</v>
      </c>
      <c r="D86" s="30">
        <f t="shared" si="20"/>
        <v>56.19650067294751</v>
      </c>
      <c r="E86" s="5">
        <v>37</v>
      </c>
      <c r="F86" s="32">
        <f t="shared" si="14"/>
        <v>0.5596666494442425</v>
      </c>
      <c r="G86" s="29">
        <f t="shared" si="21"/>
        <v>4989.987846444866</v>
      </c>
      <c r="H86" s="33">
        <f t="shared" si="22"/>
        <v>-3926.0121535551343</v>
      </c>
    </row>
    <row r="87" spans="1:8" s="6" customFormat="1" ht="15.75" customHeight="1">
      <c r="A87" s="11" t="s">
        <v>86</v>
      </c>
      <c r="B87" s="29">
        <v>895212</v>
      </c>
      <c r="C87" s="29">
        <v>14689</v>
      </c>
      <c r="D87" s="30">
        <f t="shared" si="20"/>
        <v>60.944380148410374</v>
      </c>
      <c r="E87" s="5">
        <v>33</v>
      </c>
      <c r="F87" s="32">
        <f t="shared" si="14"/>
        <v>0.6069512626528467</v>
      </c>
      <c r="G87" s="29">
        <f t="shared" si="21"/>
        <v>8915.507097107666</v>
      </c>
      <c r="H87" s="33">
        <f t="shared" si="22"/>
        <v>-5773.492902892334</v>
      </c>
    </row>
    <row r="88" spans="1:8" s="6" customFormat="1" ht="15.75" customHeight="1">
      <c r="A88" s="27" t="s">
        <v>87</v>
      </c>
      <c r="B88" s="29">
        <v>636778</v>
      </c>
      <c r="C88" s="29">
        <v>11054</v>
      </c>
      <c r="D88" s="30">
        <f t="shared" si="20"/>
        <v>57.606115433327304</v>
      </c>
      <c r="E88" s="5">
        <v>36</v>
      </c>
      <c r="F88" s="32">
        <f t="shared" si="14"/>
        <v>0.5737051458008081</v>
      </c>
      <c r="G88" s="29">
        <f t="shared" si="21"/>
        <v>6341.736681682133</v>
      </c>
      <c r="H88" s="33">
        <f t="shared" si="22"/>
        <v>-4712.263318317867</v>
      </c>
    </row>
    <row r="89" spans="1:8" s="6" customFormat="1" ht="15.75" customHeight="1">
      <c r="A89" s="11" t="s">
        <v>88</v>
      </c>
      <c r="B89" s="29">
        <v>554030</v>
      </c>
      <c r="C89" s="29">
        <v>7915</v>
      </c>
      <c r="D89" s="30">
        <f t="shared" si="20"/>
        <v>69.99747315224258</v>
      </c>
      <c r="E89" s="5">
        <v>27</v>
      </c>
      <c r="F89" s="32">
        <f t="shared" si="14"/>
        <v>0.6971119340093989</v>
      </c>
      <c r="G89" s="29">
        <f t="shared" si="21"/>
        <v>5517.640957684392</v>
      </c>
      <c r="H89" s="33">
        <f t="shared" si="22"/>
        <v>-2397.3590423156083</v>
      </c>
    </row>
    <row r="90" spans="1:8" s="6" customFormat="1" ht="15.75" customHeight="1">
      <c r="A90" s="27" t="s">
        <v>89</v>
      </c>
      <c r="B90" s="29">
        <v>1829838</v>
      </c>
      <c r="C90" s="29">
        <v>14370</v>
      </c>
      <c r="D90" s="30">
        <f t="shared" si="20"/>
        <v>127.33736951983299</v>
      </c>
      <c r="E90" s="5">
        <v>8</v>
      </c>
      <c r="F90" s="32">
        <f t="shared" si="14"/>
        <v>1.268165777135575</v>
      </c>
      <c r="G90" s="29">
        <f t="shared" si="21"/>
        <v>18223.54221743821</v>
      </c>
      <c r="H90" s="33">
        <f t="shared" si="22"/>
        <v>3853.542217438211</v>
      </c>
    </row>
    <row r="91" spans="1:8" s="6" customFormat="1" ht="15.75" customHeight="1">
      <c r="A91" s="11" t="s">
        <v>90</v>
      </c>
      <c r="B91" s="29">
        <v>125349</v>
      </c>
      <c r="C91" s="29">
        <v>4539</v>
      </c>
      <c r="D91" s="30">
        <f t="shared" si="20"/>
        <v>27.615994712491737</v>
      </c>
      <c r="E91" s="5">
        <v>68</v>
      </c>
      <c r="F91" s="32">
        <f t="shared" si="14"/>
        <v>0.27503049205429314</v>
      </c>
      <c r="G91" s="29">
        <f t="shared" si="21"/>
        <v>1248.3634034344366</v>
      </c>
      <c r="H91" s="33">
        <f t="shared" si="22"/>
        <v>-3290.636596565563</v>
      </c>
    </row>
    <row r="92" spans="1:8" s="6" customFormat="1" ht="15.75" customHeight="1">
      <c r="A92" s="11" t="s">
        <v>91</v>
      </c>
      <c r="B92" s="29">
        <v>192333</v>
      </c>
      <c r="C92" s="29">
        <v>5787</v>
      </c>
      <c r="D92" s="30">
        <f t="shared" si="20"/>
        <v>33.23535510627268</v>
      </c>
      <c r="E92" s="5">
        <v>65</v>
      </c>
      <c r="F92" s="32">
        <f t="shared" si="14"/>
        <v>0.3309942721108157</v>
      </c>
      <c r="G92" s="29">
        <f t="shared" si="21"/>
        <v>1915.4638527052905</v>
      </c>
      <c r="H92" s="33">
        <f t="shared" si="22"/>
        <v>-3871.5361472947097</v>
      </c>
    </row>
    <row r="93" spans="1:8" s="6" customFormat="1" ht="15.75" customHeight="1">
      <c r="A93" s="27"/>
      <c r="B93" s="29"/>
      <c r="C93" s="29"/>
      <c r="E93" s="35"/>
      <c r="F93" s="32"/>
      <c r="G93" s="29"/>
      <c r="H93" s="33"/>
    </row>
    <row r="94" spans="1:10" s="6" customFormat="1" ht="15.75" customHeight="1">
      <c r="A94" s="27" t="s">
        <v>92</v>
      </c>
      <c r="B94" s="29">
        <f>SUM(B95:B99)</f>
        <v>2826442</v>
      </c>
      <c r="C94" s="29">
        <f>SUM(C95:C99)</f>
        <v>45418</v>
      </c>
      <c r="D94" s="30">
        <f aca="true" t="shared" si="23" ref="D94:D99">B94/C94</f>
        <v>62.23175833370029</v>
      </c>
      <c r="E94" s="31"/>
      <c r="F94" s="32">
        <f t="shared" si="14"/>
        <v>0.6197723925613084</v>
      </c>
      <c r="G94" s="29">
        <f aca="true" t="shared" si="24" ref="G94:G99">F94*C94</f>
        <v>28148.822525349507</v>
      </c>
      <c r="H94" s="33">
        <f aca="true" t="shared" si="25" ref="H94:H99">G94-C94</f>
        <v>-17269.177474650493</v>
      </c>
      <c r="I94" s="29"/>
      <c r="J94" s="29"/>
    </row>
    <row r="95" spans="1:8" s="6" customFormat="1" ht="15.75" customHeight="1">
      <c r="A95" s="11" t="s">
        <v>93</v>
      </c>
      <c r="B95" s="29">
        <v>670381</v>
      </c>
      <c r="C95" s="29">
        <v>10659</v>
      </c>
      <c r="D95" s="30">
        <f t="shared" si="23"/>
        <v>62.89342339806736</v>
      </c>
      <c r="E95" s="5">
        <v>30</v>
      </c>
      <c r="F95" s="32">
        <f t="shared" si="14"/>
        <v>0.6263619820409768</v>
      </c>
      <c r="G95" s="29">
        <f t="shared" si="24"/>
        <v>6676.392366574772</v>
      </c>
      <c r="H95" s="33">
        <f t="shared" si="25"/>
        <v>-3982.6076334252284</v>
      </c>
    </row>
    <row r="96" spans="1:8" s="6" customFormat="1" ht="15.75" customHeight="1">
      <c r="A96" s="11" t="s">
        <v>94</v>
      </c>
      <c r="B96" s="29">
        <v>721434</v>
      </c>
      <c r="C96" s="29">
        <v>9372</v>
      </c>
      <c r="D96" s="30">
        <f t="shared" si="23"/>
        <v>76.9775928297055</v>
      </c>
      <c r="E96" s="5">
        <v>24</v>
      </c>
      <c r="F96" s="32">
        <f t="shared" si="14"/>
        <v>0.7666276537753108</v>
      </c>
      <c r="G96" s="29">
        <f t="shared" si="24"/>
        <v>7184.8343711822135</v>
      </c>
      <c r="H96" s="33">
        <f t="shared" si="25"/>
        <v>-2187.1656288177865</v>
      </c>
    </row>
    <row r="97" spans="1:8" s="6" customFormat="1" ht="15.75" customHeight="1">
      <c r="A97" s="11" t="s">
        <v>95</v>
      </c>
      <c r="B97" s="29">
        <v>1275037</v>
      </c>
      <c r="C97" s="29">
        <v>19132</v>
      </c>
      <c r="D97" s="30">
        <f t="shared" si="23"/>
        <v>66.64420865565545</v>
      </c>
      <c r="E97" s="5">
        <v>29</v>
      </c>
      <c r="F97" s="32">
        <f t="shared" si="14"/>
        <v>0.6637164328121387</v>
      </c>
      <c r="G97" s="29">
        <f t="shared" si="24"/>
        <v>12698.222792561837</v>
      </c>
      <c r="H97" s="33">
        <f t="shared" si="25"/>
        <v>-6433.777207438163</v>
      </c>
    </row>
    <row r="98" spans="1:8" s="6" customFormat="1" ht="15.75" customHeight="1">
      <c r="A98" s="27" t="s">
        <v>96</v>
      </c>
      <c r="B98" s="29">
        <v>92321</v>
      </c>
      <c r="C98" s="29">
        <v>3300</v>
      </c>
      <c r="D98" s="30">
        <f t="shared" si="23"/>
        <v>27.976060606060607</v>
      </c>
      <c r="E98" s="5">
        <v>67</v>
      </c>
      <c r="F98" s="32">
        <f t="shared" si="14"/>
        <v>0.2786164248049038</v>
      </c>
      <c r="G98" s="29">
        <f t="shared" si="24"/>
        <v>919.4342018561825</v>
      </c>
      <c r="H98" s="33">
        <f t="shared" si="25"/>
        <v>-2380.5657981438176</v>
      </c>
    </row>
    <row r="99" spans="1:8" s="6" customFormat="1" ht="15.75" customHeight="1">
      <c r="A99" s="11" t="s">
        <v>97</v>
      </c>
      <c r="B99" s="29">
        <v>67269</v>
      </c>
      <c r="C99" s="29">
        <v>2955</v>
      </c>
      <c r="D99" s="30">
        <f t="shared" si="23"/>
        <v>22.764467005076142</v>
      </c>
      <c r="E99" s="5">
        <v>69</v>
      </c>
      <c r="F99" s="32">
        <f t="shared" si="14"/>
        <v>0.2267136355920493</v>
      </c>
      <c r="G99" s="29">
        <f t="shared" si="24"/>
        <v>669.9387931745057</v>
      </c>
      <c r="H99" s="33">
        <f t="shared" si="25"/>
        <v>-2285.061206825494</v>
      </c>
    </row>
    <row r="100" ht="14.25">
      <c r="F100" s="2"/>
    </row>
    <row r="101" ht="14.25">
      <c r="F101" s="2"/>
    </row>
    <row r="102" ht="14.25">
      <c r="F102" s="2"/>
    </row>
    <row r="103" ht="14.25">
      <c r="F103" s="2"/>
    </row>
    <row r="104" ht="14.25">
      <c r="F104" s="2"/>
    </row>
    <row r="105" ht="14.25">
      <c r="F105" s="2"/>
    </row>
    <row r="106" ht="14.25">
      <c r="F106" s="2"/>
    </row>
    <row r="107" ht="14.25">
      <c r="F107" s="2"/>
    </row>
    <row r="108" ht="14.25">
      <c r="F108" s="2"/>
    </row>
    <row r="109" ht="14.25">
      <c r="F109" s="2"/>
    </row>
    <row r="110" ht="14.25">
      <c r="F110" s="2"/>
    </row>
    <row r="111" ht="14.25">
      <c r="F111" s="2"/>
    </row>
    <row r="112" ht="14.25">
      <c r="F112" s="2"/>
    </row>
    <row r="113" ht="14.25">
      <c r="F113" s="2"/>
    </row>
    <row r="114" ht="14.25">
      <c r="F114" s="2"/>
    </row>
    <row r="115" ht="14.25">
      <c r="F115" s="2"/>
    </row>
    <row r="116" ht="14.25">
      <c r="F116" s="2"/>
    </row>
    <row r="117" ht="14.25">
      <c r="F117" s="2"/>
    </row>
    <row r="118" ht="14.25">
      <c r="F118" s="2"/>
    </row>
    <row r="119" ht="14.25">
      <c r="F119" s="2"/>
    </row>
    <row r="120" ht="14.25">
      <c r="F120" s="2"/>
    </row>
    <row r="121" ht="14.25">
      <c r="F121" s="2"/>
    </row>
  </sheetData>
  <mergeCells count="1">
    <mergeCell ref="C4:C5"/>
  </mergeCells>
  <printOptions/>
  <pageMargins left="0.84" right="0.59" top="0.7875" bottom="0.7875" header="0.512" footer="0.512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秋田県企画調整部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秋田県庁</cp:lastModifiedBy>
  <cp:lastPrinted>2003-08-29T04:56:15Z</cp:lastPrinted>
  <dcterms:created xsi:type="dcterms:W3CDTF">1997-10-27T01:16:25Z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