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670" tabRatio="944" activeTab="0"/>
  </bookViews>
  <sheets>
    <sheet name="利用上の注意" sheetId="1" r:id="rId1"/>
    <sheet name="０１調査結果の概要" sheetId="2" r:id="rId2"/>
    <sheet name="０２事業所数" sheetId="3" r:id="rId3"/>
    <sheet name="０３従業者数" sheetId="4" r:id="rId4"/>
    <sheet name="０４年間商品販売額" sheetId="5" r:id="rId5"/>
    <sheet name="０５商品手持額" sheetId="6" r:id="rId6"/>
    <sheet name="０６売場面積" sheetId="7" r:id="rId7"/>
    <sheet name="０７販売効率" sheetId="8" r:id="rId8"/>
    <sheet name="０８経営組織別の状況" sheetId="9" r:id="rId9"/>
    <sheet name="０９開設年別の事業所数" sheetId="10" r:id="rId10"/>
    <sheet name="１０法人事業所の商品流通" sheetId="11" r:id="rId11"/>
    <sheet name="１１小売業の業態別の状況" sheetId="12" r:id="rId12"/>
    <sheet name="１２セルフサービス事業所の状況" sheetId="13" r:id="rId13"/>
    <sheet name="１３大規模小売店舗内事業所の状況" sheetId="14" r:id="rId14"/>
    <sheet name="１４小売業の営業時間" sheetId="15" r:id="rId15"/>
    <sheet name="１５来客用駐車場" sheetId="16" r:id="rId16"/>
    <sheet name="１６地域別商業の状況" sheetId="17" r:id="rId17"/>
    <sheet name="１７本県商業の位置" sheetId="18" r:id="rId18"/>
  </sheets>
  <externalReferences>
    <externalReference r:id="rId21"/>
  </externalReferences>
  <definedNames>
    <definedName name="_xlnm.Print_Area" localSheetId="1">'０１調査結果の概要'!$A$1:$I$46</definedName>
    <definedName name="_xlnm.Print_Area" localSheetId="2">'０２事業所数'!$A$1:$L$206</definedName>
    <definedName name="_xlnm.Print_Area" localSheetId="3">'０３従業者数'!$A$1:$J$255</definedName>
    <definedName name="_xlnm.Print_Area" localSheetId="4">'０４年間商品販売額'!$A$1:$H$212</definedName>
    <definedName name="_xlnm.Print_Area" localSheetId="5">'０５商品手持額'!$A$1:$G$97</definedName>
    <definedName name="_xlnm.Print_Area" localSheetId="6">'０６売場面積'!$A$1:$V$57</definedName>
    <definedName name="_xlnm.Print_Area" localSheetId="7">'０７販売効率'!$A$1:$AT$49</definedName>
    <definedName name="_xlnm.Print_Area" localSheetId="9">'０９開設年別の事業所数'!$A$1:$AR$51</definedName>
    <definedName name="_xlnm.Print_Area" localSheetId="10">'１０法人事業所の商品流通'!$A$1:$J$42</definedName>
    <definedName name="_xlnm.Print_Area" localSheetId="12">'１２セルフサービス事業所の状況'!$A$1:$AA$52</definedName>
    <definedName name="_xlnm.Print_Area" localSheetId="14">'１４小売業の営業時間'!$B$1:$J$44</definedName>
    <definedName name="_xlnm.Print_Area" localSheetId="15">'１５来客用駐車場'!$A$1:$K$45</definedName>
    <definedName name="_xlnm.Print_Area" localSheetId="16">'１６地域別商業の状況'!$A$1:$S$82,'１６地域別商業の状況'!$K$83:$S$126</definedName>
  </definedNames>
  <calcPr fullCalcOnLoad="1"/>
</workbook>
</file>

<file path=xl/sharedStrings.xml><?xml version="1.0" encoding="utf-8"?>
<sst xmlns="http://schemas.openxmlformats.org/spreadsheetml/2006/main" count="2080" uniqueCount="1157">
  <si>
    <t>年間商品販売額</t>
  </si>
  <si>
    <t>売場面積</t>
  </si>
  <si>
    <t>実数</t>
  </si>
  <si>
    <t>構成比</t>
  </si>
  <si>
    <t>実数</t>
  </si>
  <si>
    <t>事業所</t>
  </si>
  <si>
    <t>％</t>
  </si>
  <si>
    <t>人</t>
  </si>
  <si>
    <t>％</t>
  </si>
  <si>
    <t>百万円</t>
  </si>
  <si>
    <t>％</t>
  </si>
  <si>
    <t>㎡</t>
  </si>
  <si>
    <t>55～60</t>
  </si>
  <si>
    <t>小売業計</t>
  </si>
  <si>
    <t>各種商品小売業</t>
  </si>
  <si>
    <t>織物・衣服・身の回り品小売業</t>
  </si>
  <si>
    <t>x</t>
  </si>
  <si>
    <t>家具・じゅう器・機械器具小売業</t>
  </si>
  <si>
    <t>第　表　産業分類別大規模小売店舗内事業所の小売業に占める割合</t>
  </si>
  <si>
    <t>全体</t>
  </si>
  <si>
    <t>割合</t>
  </si>
  <si>
    <t xml:space="preserve"> (2)　地域別の状況</t>
  </si>
  <si>
    <t xml:space="preserve">       大規模小売店舗内事業所は、市部においては全体の事業所数の10.4％、従業者数の27.5％、年間商品販</t>
  </si>
  <si>
    <t xml:space="preserve">     売額の34.7％、売場面積の51.0％と大きな割合を占めている。</t>
  </si>
  <si>
    <t xml:space="preserve">       特に秋田市は事業所数の17.8％、従業者数の32.7％、年間商品販売額の38.0％、売場面積の58.0％で、</t>
  </si>
  <si>
    <t xml:space="preserve">     年間商品販売額以外では９市の中でトップとなっている。</t>
  </si>
  <si>
    <t xml:space="preserve">       郡部においては、全体の事業所数の2.0％、従業者数の8.9％、年間商品販売額の14.4％、売場面積の</t>
  </si>
  <si>
    <t xml:space="preserve">     21.8％となっている。</t>
  </si>
  <si>
    <t>第　表　地域別大規模小売店舗内事業所の状況</t>
  </si>
  <si>
    <t>事業所数</t>
  </si>
  <si>
    <t>県　計</t>
  </si>
  <si>
    <t>市　部　計</t>
  </si>
  <si>
    <t>大　館　市</t>
  </si>
  <si>
    <t>本　荘　市</t>
  </si>
  <si>
    <t>男　鹿　市</t>
  </si>
  <si>
    <t>湯　沢　市</t>
  </si>
  <si>
    <t>大　曲　市</t>
  </si>
  <si>
    <t>鹿　角　市</t>
  </si>
  <si>
    <t>郡　部　計</t>
  </si>
  <si>
    <t>第　表　地域別大規模小売店舗内事業所の小売業に占める割合</t>
  </si>
  <si>
    <t>事業所数</t>
  </si>
  <si>
    <t>％</t>
  </si>
  <si>
    <t>14　小売業の営業時間</t>
  </si>
  <si>
    <t xml:space="preserve"> (1)　営業時間別の状況</t>
  </si>
  <si>
    <t>　　事業所数の割合をみると、10時間以上12時間未満の事業所が31.2％で最も多く、次いで8時間以上10時間未満</t>
  </si>
  <si>
    <t>　が28.2％、12時間以上14時間未満が23.5％などとなっている。</t>
  </si>
  <si>
    <t>　　従業者数の割合をみると、10時間以上12時間未満の事業所の従業者が31.2％で最も多く、次いで8時間以上10</t>
  </si>
  <si>
    <t>　時間未満が25.2％などとなっている。</t>
  </si>
  <si>
    <t>　　年間商品販売額の割合をみると、10時間以上12時間未満の事業所の年間商品販売額が36.2％で最も多く、次い</t>
  </si>
  <si>
    <t>　で8時間以上10時間未満が27.2％などとなっている。</t>
  </si>
  <si>
    <t>　　前回と比較すると、事業所数、従業者数、年間商品販売額ともに、12時間未満の構成比が減少し、逆に12時間</t>
  </si>
  <si>
    <t>　以上の構成比が高くなっている。</t>
  </si>
  <si>
    <t>第　表　　小売業の営業時間</t>
  </si>
  <si>
    <t>事業所数</t>
  </si>
  <si>
    <t>従業員数</t>
  </si>
  <si>
    <t>年間販売額</t>
  </si>
  <si>
    <t>営　業　時　間　</t>
  </si>
  <si>
    <t>事業所数</t>
  </si>
  <si>
    <t>９　開設年別の事業所数</t>
  </si>
  <si>
    <t>～１９年</t>
  </si>
  <si>
    <t>２０年～</t>
  </si>
  <si>
    <t>３０年～</t>
  </si>
  <si>
    <t>４０年～</t>
  </si>
  <si>
    <t>５０年～</t>
  </si>
  <si>
    <t>６０年～</t>
  </si>
  <si>
    <t>７年～</t>
  </si>
  <si>
    <t>１０年</t>
  </si>
  <si>
    <t>１１年</t>
  </si>
  <si>
    <t>１２年</t>
  </si>
  <si>
    <t>１３年</t>
  </si>
  <si>
    <t>１４年</t>
  </si>
  <si>
    <t>2人以下</t>
  </si>
  <si>
    <t>　卸売業、小売業別に事業所の開設年をみると、卸売業では昭和50年～59年に開設された事業所が656事業所</t>
  </si>
  <si>
    <t>3～4人</t>
  </si>
  <si>
    <t>（構成比21.5%）で最も多く、次いで昭和60年～平成6年が639事業所（同20.9%）等となっている。</t>
  </si>
  <si>
    <t>5～9人</t>
  </si>
  <si>
    <t>　一方、小売業では昭和19年以前の開設が2,537事業所（同16.9%）で最も多く、次いで昭和60年～平成6年が</t>
  </si>
  <si>
    <t>10～19人</t>
  </si>
  <si>
    <t>2,076事業所（同13.8%）などとなっている。</t>
  </si>
  <si>
    <t>20～29人</t>
  </si>
  <si>
    <t>　また、従業者規模別にみると、卸売業では5～9人規模が多くの開設年層で最も多くなっており、小売業では</t>
  </si>
  <si>
    <t>30～49人</t>
  </si>
  <si>
    <t>いずれの開設年層とも2人以下規模が最も多くなっている。</t>
  </si>
  <si>
    <t>50～99人</t>
  </si>
  <si>
    <t>100人以上</t>
  </si>
  <si>
    <t>第16表　　開設年別事業所数</t>
  </si>
  <si>
    <t>区　分</t>
  </si>
  <si>
    <t>事　業　所　数　（事業所）</t>
  </si>
  <si>
    <t>構　成　比　（％）</t>
  </si>
  <si>
    <t>～１９年</t>
  </si>
  <si>
    <t>２０年～</t>
  </si>
  <si>
    <t>３０年～</t>
  </si>
  <si>
    <t>４０年～</t>
  </si>
  <si>
    <t>５０年～</t>
  </si>
  <si>
    <t>６０年～</t>
  </si>
  <si>
    <t>７年～</t>
  </si>
  <si>
    <t>１０年</t>
  </si>
  <si>
    <t>１１年</t>
  </si>
  <si>
    <t>１２年</t>
  </si>
  <si>
    <t>１３年</t>
  </si>
  <si>
    <t>１４年</t>
  </si>
  <si>
    <t>合計</t>
  </si>
  <si>
    <t>～１９年</t>
  </si>
  <si>
    <t>２０年～</t>
  </si>
  <si>
    <t>３０年～</t>
  </si>
  <si>
    <t>４０年～</t>
  </si>
  <si>
    <t>５０年～</t>
  </si>
  <si>
    <t>６０年～</t>
  </si>
  <si>
    <t>７年～</t>
  </si>
  <si>
    <t>１０年</t>
  </si>
  <si>
    <t>１１年</t>
  </si>
  <si>
    <t>１２年</t>
  </si>
  <si>
    <t>１３年</t>
  </si>
  <si>
    <t>１４年</t>
  </si>
  <si>
    <t>2人以下</t>
  </si>
  <si>
    <t>合　　　計</t>
  </si>
  <si>
    <t>3～4人</t>
  </si>
  <si>
    <t>5～9人</t>
  </si>
  <si>
    <t>２人以下</t>
  </si>
  <si>
    <t>10～19人</t>
  </si>
  <si>
    <t>３～４人</t>
  </si>
  <si>
    <t>20～29人</t>
  </si>
  <si>
    <t>５～９人</t>
  </si>
  <si>
    <t>30～49人</t>
  </si>
  <si>
    <t>１０～１９人</t>
  </si>
  <si>
    <t>50～99人</t>
  </si>
  <si>
    <t>２０～２９人</t>
  </si>
  <si>
    <t>３０～４９人</t>
  </si>
  <si>
    <t>５０～９９人</t>
  </si>
  <si>
    <t>１００人以上</t>
  </si>
  <si>
    <t>卸　売　業</t>
  </si>
  <si>
    <t>計</t>
  </si>
  <si>
    <t>２人以下</t>
  </si>
  <si>
    <t>３０～４９人</t>
  </si>
  <si>
    <t>５０～９９人</t>
  </si>
  <si>
    <t>小　売　業</t>
  </si>
  <si>
    <t>３０～４９人</t>
  </si>
  <si>
    <t>50～99人</t>
  </si>
  <si>
    <t>20～29人</t>
  </si>
  <si>
    <t>3～4人</t>
  </si>
  <si>
    <t>2人以下</t>
  </si>
  <si>
    <t>（注）　構成比の欄中、（　　）内の数値は、開設年別の事業所の構成比を表す。</t>
  </si>
  <si>
    <t>10　法人事業所の商品流通</t>
  </si>
  <si>
    <t>構成比</t>
  </si>
  <si>
    <t>合計</t>
  </si>
  <si>
    <t>本支店間</t>
  </si>
  <si>
    <t>自店内製造</t>
  </si>
  <si>
    <t>生産業者の親会社</t>
  </si>
  <si>
    <t>その他の生産会社</t>
  </si>
  <si>
    <t>卸売業者・その他</t>
  </si>
  <si>
    <t>国外</t>
  </si>
  <si>
    <t>合計</t>
  </si>
  <si>
    <t>卸売業計</t>
  </si>
  <si>
    <t>小売業計</t>
  </si>
  <si>
    <t>合計</t>
  </si>
  <si>
    <t>卸売業者</t>
  </si>
  <si>
    <t>小売業者</t>
  </si>
  <si>
    <t>産業用使用者</t>
  </si>
  <si>
    <t>国外</t>
  </si>
  <si>
    <t xml:space="preserve"> (2)  卸売販売先の状況</t>
  </si>
  <si>
    <t>卸売業計</t>
  </si>
  <si>
    <t xml:space="preserve">       卸売業の販売先をみると、「小売業者」に対する販売が5,765億円(構成比38.8%)で最も多く、「繊維・</t>
  </si>
  <si>
    <t>14時間以上24時間未満</t>
  </si>
  <si>
    <t>終 日 営 業</t>
  </si>
  <si>
    <t>不詳</t>
  </si>
  <si>
    <t xml:space="preserve"> (2)　産業分類別の営業時間</t>
  </si>
  <si>
    <t>　　業種別の構成比をみると、「織物・衣服・身の回り品小売業」、「自動車・自転車小売業」、「その他の小売</t>
  </si>
  <si>
    <t>　業」は8時間以上10時間未満が最も多く、「各種商品小売業」、「家具・じゅう器・機械器具小売業」は10時間</t>
  </si>
  <si>
    <t>　以上12時間未満が最も多くなっている。「飲食料品小売業」は12時間以上14時間未満が31.6％で最も多いほか、</t>
  </si>
  <si>
    <t xml:space="preserve">  14時間以上24時間未満が13.7％、終日営業が3.8％と他の業種に比べて長時間営業の事業所が多くなっている。</t>
  </si>
  <si>
    <t>第　表　　産業分類別の営業時間</t>
  </si>
  <si>
    <t>事　業　所　数　の　構　成　比</t>
  </si>
  <si>
    <t>８～１０</t>
  </si>
  <si>
    <t>１０～１２</t>
  </si>
  <si>
    <t>１２～１４</t>
  </si>
  <si>
    <t>１４～２４</t>
  </si>
  <si>
    <t>終日</t>
  </si>
  <si>
    <t>８時間未満</t>
  </si>
  <si>
    <t>終日営業</t>
  </si>
  <si>
    <t>％</t>
  </si>
  <si>
    <t>55～60　小売業計</t>
  </si>
  <si>
    <t>　55 各種商品小売業</t>
  </si>
  <si>
    <t>　56 織物・衣服・身の回り品小売業</t>
  </si>
  <si>
    <t>　57 飲食料品小売業</t>
  </si>
  <si>
    <t>　58 自動車・自転車小売業</t>
  </si>
  <si>
    <t>　59 家具・じゅう器・機械器具小売業</t>
  </si>
  <si>
    <t>　60 その他の小売業</t>
  </si>
  <si>
    <t>15  来客用駐車場</t>
  </si>
  <si>
    <t>　　   小売業で専用又は共用の駐車場を有する事業所は、全体の58.9％を占めており、業種別にみると、各種商品</t>
  </si>
  <si>
    <t>　   　駐車場の有無と販売効率をみると、1事業所当りの年間商品販売額は駐車場を有する事業所が1億325万円、</t>
  </si>
  <si>
    <t>　   駐車場のない事業所が4,376万円となっており、駐車場を有する事業所の年間商品販売額が駐車場の無い事業所</t>
  </si>
  <si>
    <t>　   　これを業種別にみると、その他の小売業では、駐車場の無い事業所の年間商品販売額が僅かに上回っている</t>
  </si>
  <si>
    <t xml:space="preserve">   　ものの、他の業種では駐車場を有する事業所の年間商品販売額が大幅に上回っている。</t>
  </si>
  <si>
    <t>　　 　また、従業者1人当りの年間商品販売額は、駐車場を有する事業所が1,660万円、駐車場のない事業所が1,336</t>
  </si>
  <si>
    <t>　   万円となっており、駐車場を有する事業所の年間商品販売額が大幅に上回っている。</t>
  </si>
  <si>
    <t>　　　 これを業種別にみると、その他の小売業では、駐車場の無い事業所の年間商品販売額が僅かに上回っているも</t>
  </si>
  <si>
    <t xml:space="preserve">   　のの、他の業種では駐車場を有する事業所の年間商品販売額が上回っている。</t>
  </si>
  <si>
    <t>第　表　来客用駐車場の状況　</t>
  </si>
  <si>
    <t>事業所数</t>
  </si>
  <si>
    <t>年間商品販売額</t>
  </si>
  <si>
    <t>実数</t>
  </si>
  <si>
    <t>構成比</t>
  </si>
  <si>
    <t>１事業所当り</t>
  </si>
  <si>
    <t>従業者１人当り</t>
  </si>
  <si>
    <t>区分</t>
  </si>
  <si>
    <t>合計</t>
  </si>
  <si>
    <t>駐車場の有無</t>
  </si>
  <si>
    <t>有</t>
  </si>
  <si>
    <t>無</t>
  </si>
  <si>
    <t>年間販売額</t>
  </si>
  <si>
    <t>従業者</t>
  </si>
  <si>
    <t>店</t>
  </si>
  <si>
    <t>55～60</t>
  </si>
  <si>
    <t>小売業計</t>
  </si>
  <si>
    <t>家具・じゅう器・機械器具小売業</t>
  </si>
  <si>
    <t>その他の小売業</t>
  </si>
  <si>
    <t>小売業</t>
  </si>
  <si>
    <t>16　地域別商業の状況</t>
  </si>
  <si>
    <t>地域別事業所数の状況</t>
  </si>
  <si>
    <t xml:space="preserve">   ① 事業所数の状況</t>
  </si>
  <si>
    <t>事業所数</t>
  </si>
  <si>
    <t>増減数</t>
  </si>
  <si>
    <t xml:space="preserve">       秋田周辺地域が6,385事業所(構成比35.4%)で最も多く、次いで大曲・仙北地域が2,431事業所(同13.5％)、</t>
  </si>
  <si>
    <t>11-14</t>
  </si>
  <si>
    <t>14/11</t>
  </si>
  <si>
    <t xml:space="preserve">     横手・平鹿地域が1,984事業所(同11.0%)、大館・北秋田地域が1,951事業所(同10.8%)の順となっている。</t>
  </si>
  <si>
    <t>事業所</t>
  </si>
  <si>
    <t>％</t>
  </si>
  <si>
    <t xml:space="preserve">       前回比をみると、大館・北秋田地域が14.2％減、横手・平鹿地域が13.4％減となるなど、全地域で減少し</t>
  </si>
  <si>
    <t>合計</t>
  </si>
  <si>
    <t>計</t>
  </si>
  <si>
    <t xml:space="preserve">     た。また、卸、小売別にみると、卸売業では、湯沢・雄勝地域が前回比12.6％増となったものの、能代・山</t>
  </si>
  <si>
    <t>卸売業</t>
  </si>
  <si>
    <t xml:space="preserve">     本地域が19.1%減となるなど他の地域では減少したほか、小売業は全地域で減少した。</t>
  </si>
  <si>
    <t>小売業</t>
  </si>
  <si>
    <t>鹿角</t>
  </si>
  <si>
    <t>計</t>
  </si>
  <si>
    <t>卸売業</t>
  </si>
  <si>
    <t>大館・北秋田</t>
  </si>
  <si>
    <t>計</t>
  </si>
  <si>
    <t>能代・山本</t>
  </si>
  <si>
    <t>計</t>
  </si>
  <si>
    <t>秋田周辺</t>
  </si>
  <si>
    <t>計</t>
  </si>
  <si>
    <t xml:space="preserve"> 　② 従業者数</t>
  </si>
  <si>
    <t>本荘・由利</t>
  </si>
  <si>
    <t>計</t>
  </si>
  <si>
    <t xml:space="preserve">       秋田周辺地域が42,995人(構成比42.9%)と最も多く、次いで大曲・仙北地域が11,449人(同11.4%)、大館・</t>
  </si>
  <si>
    <t>卸売業</t>
  </si>
  <si>
    <t xml:space="preserve">     北秋田地域が10,238人(同10.2%)、横手・平鹿地域が10,131人(同10.1%)の順となっている。</t>
  </si>
  <si>
    <t>小売業</t>
  </si>
  <si>
    <t xml:space="preserve">       前回比をみると、大館・北秋田地域が12.7％減、秋田周辺地域が9.6％減となるなど全地域で減少した。</t>
  </si>
  <si>
    <t>大曲・仙北</t>
  </si>
  <si>
    <t>計</t>
  </si>
  <si>
    <t xml:space="preserve">     また、卸、小売別にみると、卸売業では大館・北秋田地域が22.5％減、能代・山本地域が17.0％減となるな</t>
  </si>
  <si>
    <t xml:space="preserve">     ど全地域が減少した。　　　 </t>
  </si>
  <si>
    <t>　　 　小売業では、本荘・由利地域がほぼ横ばいとなったが、大館・北秋田地域が9.0％減となるなど、他地域で</t>
  </si>
  <si>
    <t>横手・平鹿</t>
  </si>
  <si>
    <t>計</t>
  </si>
  <si>
    <t xml:space="preserve">     は減少した。</t>
  </si>
  <si>
    <t>湯沢・雄勝</t>
  </si>
  <si>
    <t>計</t>
  </si>
  <si>
    <t xml:space="preserve">   ③ 年間商品販売額</t>
  </si>
  <si>
    <t xml:space="preserve">       秋田周辺地域が1兆5,259億円(構成比56.2%)と過半数を占め、次いで大館・北秋田地域が2,555億円(同</t>
  </si>
  <si>
    <t xml:space="preserve">     9.4%)、横手・平鹿地域が2,376億円(同8.8%)、大曲・仙北地域が2,261億円(同8.3%)となっている。</t>
  </si>
  <si>
    <t>地域別従業者数の状況</t>
  </si>
  <si>
    <t xml:space="preserve">       前回比をみると、大曲・仙北地域が37.2%減、能代・山本地域が35.7%減となるなど全地域で減少した。</t>
  </si>
  <si>
    <t>従業者数</t>
  </si>
  <si>
    <t xml:space="preserve">     また、卸、小売別にみると、卸売業では大曲・仙北地域が57.4％減、能代・山本地域が55.5％減となるなど</t>
  </si>
  <si>
    <t>11年</t>
  </si>
  <si>
    <t>14年</t>
  </si>
  <si>
    <t>11-14</t>
  </si>
  <si>
    <t>14/11</t>
  </si>
  <si>
    <t xml:space="preserve">     全地域で減少した。小売業では、大館・北秋田地域が16.7％減、大曲・仙北地域が14.5％減となるなど全地</t>
  </si>
  <si>
    <t>人</t>
  </si>
  <si>
    <t xml:space="preserve">     域で減少した。</t>
  </si>
  <si>
    <t>合計</t>
  </si>
  <si>
    <t>x</t>
  </si>
  <si>
    <t xml:space="preserve"> (2)　各市町村別の動向</t>
  </si>
  <si>
    <t>本荘・由利</t>
  </si>
  <si>
    <t xml:space="preserve">       各市町村が買い物客を引き付ける力を「小売吸引力指数(市町村の人口1人当りの小売業の年間商品販売額</t>
  </si>
  <si>
    <t>卸売業</t>
  </si>
  <si>
    <t>小売業</t>
  </si>
  <si>
    <t>大曲・仙北</t>
  </si>
  <si>
    <t>卸売業</t>
  </si>
  <si>
    <t>小売業</t>
  </si>
  <si>
    <t>横手・平鹿</t>
  </si>
  <si>
    <t xml:space="preserve">       一方、小売吸引力指数を人口に換算した「小売吸引力人口」と市町村人口との差により、買い物客の流入・</t>
  </si>
  <si>
    <t>卸売業</t>
  </si>
  <si>
    <t>小売業</t>
  </si>
  <si>
    <t>x</t>
  </si>
  <si>
    <t xml:space="preserve">     572人、大曲市が29,387人などとなっている。</t>
  </si>
  <si>
    <t>湯沢・雄勝</t>
  </si>
  <si>
    <t>地域別年間商品販売額の状況</t>
  </si>
  <si>
    <t>年間商品販売額</t>
  </si>
  <si>
    <t>11-14</t>
  </si>
  <si>
    <t>14/11</t>
  </si>
  <si>
    <t>大曲・仙北</t>
  </si>
  <si>
    <t>実数</t>
  </si>
  <si>
    <t>合　計</t>
  </si>
  <si>
    <t>卸売業</t>
  </si>
  <si>
    <t>17　本県商業の位置</t>
  </si>
  <si>
    <t xml:space="preserve">       経済産業省が発表した平成14年商業統計速報(卸売・小売業)によると、全国の事業所数は1,679,590(前回比8.4%</t>
  </si>
  <si>
    <t>　　　 また、全国に占める本県の割合は、事業所数、年間商品販売額は前回と同じで、従業者数が0.1％減少している。</t>
  </si>
  <si>
    <t xml:space="preserve">       1事業所当り、従業者1人当りの年間商品販売額で全国との販売効率を比較すると、いずれも全国を下回っている。</t>
  </si>
  <si>
    <t xml:space="preserve">       本県の小売業について全国と比較すると、増減率では事業所数、従業者数、年間商品販売額とも全国を上回る減</t>
  </si>
  <si>
    <t>　第　表　全国及び秋田県の商業</t>
  </si>
  <si>
    <t>区　　分</t>
  </si>
  <si>
    <t>全　　国</t>
  </si>
  <si>
    <t>秋田県</t>
  </si>
  <si>
    <t>秋田県/全国</t>
  </si>
  <si>
    <t>前回比</t>
  </si>
  <si>
    <t>構成比</t>
  </si>
  <si>
    <t>11年</t>
  </si>
  <si>
    <t>14年</t>
  </si>
  <si>
    <t>事業所</t>
  </si>
  <si>
    <t>卸売業</t>
  </si>
  <si>
    <t>従業者数</t>
  </si>
  <si>
    <t>人</t>
  </si>
  <si>
    <t>年間商品　　販売額</t>
  </si>
  <si>
    <t>百万円</t>
  </si>
  <si>
    <t>　※　全国は経済産業省「14年商業統計速報（卸売・小売）」の数値を掲載</t>
  </si>
  <si>
    <t>　第　表　全国及び秋田県の販売効率</t>
  </si>
  <si>
    <t>全　国</t>
  </si>
  <si>
    <t>万円</t>
  </si>
  <si>
    <t>％</t>
  </si>
  <si>
    <t xml:space="preserve">     1事業所当り年間商品販売額</t>
  </si>
  <si>
    <t>合　計</t>
  </si>
  <si>
    <t>　　 従業者1人当り年間商品販売額</t>
  </si>
  <si>
    <t>卸売業</t>
  </si>
  <si>
    <t>売場面積1㎡当り年間商品販売額</t>
  </si>
  <si>
    <t>小売業</t>
  </si>
  <si>
    <t>　※　全国は経済産業省「14年商業統計速報（卸売・小売）」の数値を掲載</t>
  </si>
  <si>
    <t>事業所数</t>
  </si>
  <si>
    <t>11　小売業の業態別の状況</t>
  </si>
  <si>
    <t xml:space="preserve"> (4)　コンビニエンス・ストア(終日営業）</t>
  </si>
  <si>
    <t xml:space="preserve">       コンビニエンス・ストアで終日営業を実施している店は、231店(コンビニエンス・ストアに占める構       </t>
  </si>
  <si>
    <t xml:space="preserve"> (1)  事業所数</t>
  </si>
  <si>
    <t xml:space="preserve">     成比55.5%)、従業者数は2,800人(同76.9%)、年間商品販売額は358億4千万円(同75.6%)となっている。</t>
  </si>
  <si>
    <t>終日営業</t>
  </si>
  <si>
    <t>終日営業外</t>
  </si>
  <si>
    <t xml:space="preserve">       小売業の事業所数を業態別にみると、最も多いのは専門店で7,742店(構成比51.6%)次いで、中心店</t>
  </si>
  <si>
    <t xml:space="preserve">       前回と比べると、事業所数、従業者数、年間商品販売額がそれぞれ53.0%、38.1%、62.8%と高い増</t>
  </si>
  <si>
    <t>年間商品販売額</t>
  </si>
  <si>
    <t>　　　が5,717店(同38.1%)、その他のスーパーが581店(同3.9%)などとなっている。　　</t>
  </si>
  <si>
    <t xml:space="preserve">     加率となっている。</t>
  </si>
  <si>
    <t>従業者数</t>
  </si>
  <si>
    <t xml:space="preserve">       前回と比べて増加したのは、総合スーパー、中心店、専門スーパーなどとなっている。</t>
  </si>
  <si>
    <t>事業所数</t>
  </si>
  <si>
    <t xml:space="preserve">       一方、減少したのは、百貨店、専門店、その他のスーパーなどとなっている。</t>
  </si>
  <si>
    <t xml:space="preserve"> (2)　従業者数</t>
  </si>
  <si>
    <t xml:space="preserve">       小売業の従業者数を業態別にみると、最も多いのは専門店で32,694人(構成比43.5%)、次いで中心</t>
  </si>
  <si>
    <t xml:space="preserve">     店が19,830人(同26.4%)、専門スーパーが10,461人(同13.9%)と続いている。</t>
  </si>
  <si>
    <t xml:space="preserve">       前回と比べて増加したのは、総合スーパー、中心店などとなっている。</t>
  </si>
  <si>
    <t xml:space="preserve">       一方、減少したのは、百貨店、その他の小売業、専門店などとなっている。</t>
  </si>
  <si>
    <t xml:space="preserve"> (3)　年間商品販売額</t>
  </si>
  <si>
    <t xml:space="preserve">       小売業の年間商品販売額を業態別にみると、最も多いのは専門店で4,256億円(構成比36.0%)、次い</t>
  </si>
  <si>
    <t xml:space="preserve">     で中心店が3,092億円(同26.2%)、専門スーパーが2,371億円(同20.1%)と続いている。</t>
  </si>
  <si>
    <t xml:space="preserve">       前回と比べて増加したのは、総合スーパー、中心店などとなっている。</t>
  </si>
  <si>
    <t xml:space="preserve">       一方、減少したのは、百貨店、その他の小売業などとなっている。</t>
  </si>
  <si>
    <t>業　態　分　類</t>
  </si>
  <si>
    <t>事業所数</t>
  </si>
  <si>
    <t>従業者数</t>
  </si>
  <si>
    <t>構成比</t>
  </si>
  <si>
    <t>％</t>
  </si>
  <si>
    <t>人</t>
  </si>
  <si>
    <t>合　　　　　計</t>
  </si>
  <si>
    <t>百貨店</t>
  </si>
  <si>
    <t>x</t>
  </si>
  <si>
    <t>総合スーパー</t>
  </si>
  <si>
    <t>専門スーパー</t>
  </si>
  <si>
    <t>コンビニエンスストア</t>
  </si>
  <si>
    <t>　　うち終日営業店</t>
  </si>
  <si>
    <t>ドラッグストア</t>
  </si>
  <si>
    <t>その他のスーパー</t>
  </si>
  <si>
    <t>専門店</t>
  </si>
  <si>
    <t>中心店</t>
  </si>
  <si>
    <t>その他の小売店</t>
  </si>
  <si>
    <t>x</t>
  </si>
  <si>
    <t>（２）小売業に占めるセルフサービス事業所の割合</t>
  </si>
  <si>
    <t>① セルフサービス事業所数</t>
  </si>
  <si>
    <t>　46.6%でいずれも前回を上回っている。</t>
  </si>
  <si>
    <t>12　セルフサービス事業所の状況</t>
  </si>
  <si>
    <t>（１）業種別の概況</t>
  </si>
  <si>
    <t xml:space="preserve">  　小売業全体に占める割合は、事業所数が9.9%、従業者数29.8%、年間商品販売額が37.4%、売場面積が  </t>
  </si>
  <si>
    <t xml:space="preserve">  事業所数は1,490事業所で、業種別に構成比をみると、「飲食料品小売業」が67.7%、次いで「その他   </t>
  </si>
  <si>
    <t>の小売業」が17.4%などとなっている。　　　　　　　　　　　　　　　　　　　　　　　　　　　　　</t>
  </si>
  <si>
    <t>前回の2,204万円を下回った。</t>
  </si>
  <si>
    <t xml:space="preserve">     者数の73.6％、年間商品販売額の92.7％を占めており、事業所数の法人事業所が占める割合が前回に比べ高ま</t>
  </si>
  <si>
    <t xml:space="preserve">     っている。</t>
  </si>
  <si>
    <t xml:space="preserve">     売額の98.4％となっており、また、小売業では事業所数の38.0％、従業者数の67.4％、年間商品販売額の85.3</t>
  </si>
  <si>
    <t xml:space="preserve">     ％となっている。</t>
  </si>
  <si>
    <t xml:space="preserve">     店の25.3％、本店の87.6％、支店の94.8％となっている。</t>
  </si>
  <si>
    <t>　</t>
  </si>
  <si>
    <t>　　　 商品の仕入先と販売先については、法人事業所のみを対象としているが、その概要は次のとおりである。</t>
  </si>
  <si>
    <t xml:space="preserve"> (1)  仕入先の状況</t>
  </si>
  <si>
    <t xml:space="preserve">       商品の仕入先をみると、卸売業は「卸売業者・その他」が7,228億円(構成比48.0%)で最も高く、次いで     </t>
  </si>
  <si>
    <t>　　 「本支店間移動」が4,079億円(同27.1%)、「その他の生産業者」が3,175億円(同21.1%)などとなっている。</t>
  </si>
  <si>
    <t>　　   また、小売業は「卸売業者・その他」が7,168億円(同71.1%)で最も高く、次いで「本支店間移動」が</t>
  </si>
  <si>
    <t xml:space="preserve">     1,631億円(同16.2%)などとなっている。</t>
  </si>
  <si>
    <t xml:space="preserve">     衣服等卸売業」では59.5％、「その他の卸売業」では54.9％を占めている。</t>
  </si>
  <si>
    <t xml:space="preserve">       また、「卸売業者」に対する販売が「飲食料品卸売業」では52.7％、「建築材料等卸売業」では30.0%</t>
  </si>
  <si>
    <t>　　 となっており、他業種に比べて割合が高くなっている。</t>
  </si>
  <si>
    <t>　　 小売業が83.0％、次いで自動車・自転車小売業が79.2％、織物・衣服・身の回り品小売業が67.9％などとなっ</t>
  </si>
  <si>
    <t xml:space="preserve">     ている。</t>
  </si>
  <si>
    <t xml:space="preserve">     に比べて非常に多く、駐車場の有無が販売額に与える影響が大きくなっている。</t>
  </si>
  <si>
    <t xml:space="preserve"> (1)　地域別の動向</t>
  </si>
  <si>
    <t xml:space="preserve">     ÷県人口1人当りの小売業の年間商品販売額)」でみると、小売吸引力指数が1.000より大きい場合は買物客を</t>
  </si>
  <si>
    <t xml:space="preserve">     外部から引き付け、1.000より小さい場合は外部に流出しているとみることができる。</t>
  </si>
  <si>
    <t xml:space="preserve">       小売吸引力指数が1.000以上の市町村は、男鹿市と鹿角市を除く７市と、井川町、大潟村、角館町、十文</t>
  </si>
  <si>
    <t xml:space="preserve">     字町の計11市町村であり、最も指数が大きいのは、大潟村の4.204、次いで横手市が1.915、大曲市が1.750</t>
  </si>
  <si>
    <t xml:space="preserve">     などとなっている。</t>
  </si>
  <si>
    <t xml:space="preserve">     流出人口をみると、最も多く買物客を集めているのは秋田市が58,769人となっており、次いで横手市が36,</t>
  </si>
  <si>
    <t xml:space="preserve">     減)、従業者数は11,977,465人(同4.4%減)、年間商品販売額は548,582,513百万円(同14.2%減)となっている。</t>
  </si>
  <si>
    <t xml:space="preserve"> (1)　卸売業</t>
  </si>
  <si>
    <t>　　　 本県の卸売業について全国と比較すると、増減率では事業所数は下回る減少となっているが、従業者数及び年間</t>
  </si>
  <si>
    <t>　　 商品販売額は全国を上回る減少となっている。</t>
  </si>
  <si>
    <t xml:space="preserve"> (2)　小売業</t>
  </si>
  <si>
    <t>　　 少となっている。</t>
  </si>
  <si>
    <t>　　　 全国に占める割合は事業所数は前回と同じで、従業者数と年間商品販売額は、それぞれ0.1％下回っている。</t>
  </si>
  <si>
    <t>　　　 1事業所当り、従業者1人当り及び売場面積1㎡当りの年間商品販売額で全国との販売効率を比較するといずれも全</t>
  </si>
  <si>
    <t>　　 国を下回っている。</t>
  </si>
  <si>
    <t>13　大規模小売店舗内事業所の状況</t>
  </si>
  <si>
    <t xml:space="preserve"> 　② 大規模小売店舗内事業所の従業者数 </t>
  </si>
  <si>
    <t>飲食料品小売業</t>
  </si>
  <si>
    <t>自動車・自転車小売業</t>
  </si>
  <si>
    <t>その他の小売業</t>
  </si>
  <si>
    <t>人</t>
  </si>
  <si>
    <t>秋　田　市</t>
  </si>
  <si>
    <t>能　代　市</t>
  </si>
  <si>
    <t>横　手　市</t>
  </si>
  <si>
    <t>百万円</t>
  </si>
  <si>
    <t xml:space="preserve"> (1)　業種別の状況</t>
  </si>
  <si>
    <t xml:space="preserve">   ① 大規模小売店舗内の事業所数</t>
  </si>
  <si>
    <t xml:space="preserve">       事業所数は1,020事業所で、業種別の構成比をみると、「織物等小売業」が39.0％、「飲食料品小売業」</t>
  </si>
  <si>
    <t>　　 が27.7％などとなっている。</t>
  </si>
  <si>
    <t>　　　 小売業全体に占める事業所数の割合は6.8％となっており、業種別にこの割合をみると、「各種商品小売</t>
  </si>
  <si>
    <t xml:space="preserve">     業」が47.2％、「織物等小売業」が20.6％などとなっている。</t>
  </si>
  <si>
    <t>　　　 従業者数は15,933人で、業種別の構成比をみると、「飲食料品小売業」が41.5％、「各種商品小売業」</t>
  </si>
  <si>
    <t>　　 が27.1％などとなっている。</t>
  </si>
  <si>
    <t xml:space="preserve">       小売業全体に占める従業者数の割合は21.2％となっており、業種別にこの割合をみると、「各種商品小</t>
  </si>
  <si>
    <t xml:space="preserve">     売業」が97.8％、「織物等小売業」が30.5％などとなっている。</t>
  </si>
  <si>
    <t xml:space="preserve"> 　③ 大規模小売店舗内事業所の年間商品販売額 </t>
  </si>
  <si>
    <t xml:space="preserve">       年間商品販売額は3,406億3,300万円で、業種別の構成比をみると、「飲食料品小売業」が41.1％、「各</t>
  </si>
  <si>
    <t xml:space="preserve">     種商品小売業」が27.6％などとなっている。</t>
  </si>
  <si>
    <t>５　商品手持額</t>
  </si>
  <si>
    <t xml:space="preserve"> (1)　卸売業</t>
  </si>
  <si>
    <t xml:space="preserve">   ①  業種別構成比</t>
  </si>
  <si>
    <t xml:space="preserve">       「飲食料品卸売業」が208億1,622万円(構成比30.2%)で最も多く、次いで「機械器具卸売業」が169億4,227</t>
  </si>
  <si>
    <t xml:space="preserve">     万円(同24.6%)、「建築材料、鉱物・金属材料等卸売業」が142億7,934万円(同20.7%)などとなっている。</t>
  </si>
  <si>
    <t xml:space="preserve"> 　②　在庫率の状況　(在庫率＝商品手持額÷月平均販売額）</t>
  </si>
  <si>
    <t>　　   「繊維・衣服等卸売業」が184.5％で最も高く、次いで「機械器具卸売業」が72.0％、「その他の卸売業」が</t>
  </si>
  <si>
    <t xml:space="preserve"> 　　66.9％などとなっている。</t>
  </si>
  <si>
    <t xml:space="preserve"> 　③　商品回転率の状況  (商品回転率＝年間商品販売額÷商品手持額）</t>
  </si>
  <si>
    <t>　　　 「飲食料品卸売業」が31.3回で最も高く、次いで「各種商品卸売業」が23.9回、「建築材料、鉱物・金属材</t>
  </si>
  <si>
    <t xml:space="preserve">     料等卸売業」が22.6回などとなっている。</t>
  </si>
  <si>
    <t xml:space="preserve">   ④　1事業所当りの商品手持額の状況</t>
  </si>
  <si>
    <t>　　　 「各種商品卸売業」が6,640万円で最も多く、次いで「繊維・衣服等卸売業」が2,995万円、「その他の卸売</t>
  </si>
  <si>
    <t>　　 業」が2,364万円などとなっている。</t>
  </si>
  <si>
    <t xml:space="preserve"> (2)　小売業</t>
  </si>
  <si>
    <t xml:space="preserve">   ①  業種別構成比</t>
  </si>
  <si>
    <t xml:space="preserve">       「その他の小売業」が464億1,927万円(構成比37.7%)で最も多く、次いで「織物・衣服・身の回り品小売業」</t>
  </si>
  <si>
    <t xml:space="preserve">     が219億3,257万円(同17.8%)、「飲食料品小売業」が211億6,683万円(同17.2%)などとなっている。</t>
  </si>
  <si>
    <t xml:space="preserve">   ②　在庫率の状況　(在庫率＝商品手持額÷月平均販売額）</t>
  </si>
  <si>
    <t>　　   「織物・衣服・身の回り品小売業」が286.2％で最も高く、次いで「家具・じゅう器・機械器具小売業」が</t>
  </si>
  <si>
    <t>　　　209.5％、「その他の小売業」が142.6％などとなっている。</t>
  </si>
  <si>
    <t xml:space="preserve">   ③　商品回転率の状況  (商品回転率＝年間商品販売額÷商品手持額）</t>
  </si>
  <si>
    <t>　　　 「飲食料品小売業」が18.7回で最も高く、次いで「自動車・自転車小売業」が12.4回、「各種商品小売業」</t>
  </si>
  <si>
    <t>　　　が10.5回などとなっている。</t>
  </si>
  <si>
    <t xml:space="preserve">   ④　1事業所当りの商品手持額の状況</t>
  </si>
  <si>
    <t>　　　 「各種商品小売業」が17,225万円で最も多く、次いで「織物・衣服・身の回り品小売業」が1,133万円、</t>
  </si>
  <si>
    <t>　　 「自動車・自転車小売業」が1,089万円となっている。</t>
  </si>
  <si>
    <t>第10表　　産業分類別の商品手持額</t>
  </si>
  <si>
    <t>産　　業　　分　　類</t>
  </si>
  <si>
    <t>商品手持額</t>
  </si>
  <si>
    <t>構成比</t>
  </si>
  <si>
    <t>在庫率</t>
  </si>
  <si>
    <t>回転率</t>
  </si>
  <si>
    <t>1事業所当り手持額</t>
  </si>
  <si>
    <t>販売額</t>
  </si>
  <si>
    <t>月平均販売額</t>
  </si>
  <si>
    <t>事業所数</t>
  </si>
  <si>
    <t>百万円</t>
  </si>
  <si>
    <t>回転率</t>
  </si>
  <si>
    <t>万円</t>
  </si>
  <si>
    <t>49～60</t>
  </si>
  <si>
    <t>-</t>
  </si>
  <si>
    <t>49～54</t>
  </si>
  <si>
    <t>卸売業計</t>
  </si>
  <si>
    <t>各種商品卸売業</t>
  </si>
  <si>
    <t>繊維・衣服等卸売業</t>
  </si>
  <si>
    <t>飲食料品卸売業</t>
  </si>
  <si>
    <t>８　経営組織別の状況</t>
  </si>
  <si>
    <t xml:space="preserve">       事業所を法人事業所、個人事業所別にみると、法人事業所が卸売業、小売業全体の事業所数の44.5％、従業</t>
  </si>
  <si>
    <t>　　　 卸売業、小売業別にみると、卸売業の法人事業所数は、事業所数の76.5％、従業者数の92.2％、年間商品販</t>
  </si>
  <si>
    <t>　  　 また、単独店(支店を持たない事業所)、本店(支店を持つ事業所)及び支店別にみると、法人事業所が、単独</t>
  </si>
  <si>
    <t>　第14表　　経営組織別の事業所数、従業者数、年間商品販売額</t>
  </si>
  <si>
    <t>従業者数</t>
  </si>
  <si>
    <t>年間商品販売額</t>
  </si>
  <si>
    <t>１１年</t>
  </si>
  <si>
    <t>１４年</t>
  </si>
  <si>
    <t xml:space="preserve">  11年　</t>
  </si>
  <si>
    <t>計</t>
  </si>
  <si>
    <t>8時間未満</t>
  </si>
  <si>
    <t>8時間以上10時間未満</t>
  </si>
  <si>
    <t>10時間以上12時間未満</t>
  </si>
  <si>
    <t>12時間以上14時間未満</t>
  </si>
  <si>
    <t xml:space="preserve">    セルフサービス事業所について、それぞれの業種毎の小売業に占める割合をみると、「各種商品小売業」  </t>
  </si>
  <si>
    <t xml:space="preserve">  前回比をみると、「その他の小売業」が9.7%増、「織物等小売業」が2.2%増となっており、「各種商 </t>
  </si>
  <si>
    <t xml:space="preserve">  は事業所数の54.7%、従業者数の95.9%、年間商品販売額の96.0%、売場面積の95.5％と大きい割合を占めて  </t>
  </si>
  <si>
    <t>品小売業」が19.4%減、「飲食料品小売業」が14.9%減など他の業種では減少している。　　</t>
  </si>
  <si>
    <t xml:space="preserve">  いる。次いで「飲食料品小売業」が事業所数の16.8%、従業者数の46.1%、年間商品販売額の63.0%、 売場面積  </t>
  </si>
  <si>
    <t>② セルフサービス事業所の従業者数</t>
  </si>
  <si>
    <t xml:space="preserve"> の55.3%を占めているなどの状況となっている。</t>
  </si>
  <si>
    <t xml:space="preserve">　従業者数は22,361人で、業種別に構成比をみると、「飲食料品小売業」が59.8%、次いで「各種商品   </t>
  </si>
  <si>
    <t xml:space="preserve"> 小売業」が18.9%、「その他の小売業」が13.0%などとなっている。      　　　　　　　　　　　　　　　　　</t>
  </si>
  <si>
    <t xml:space="preserve"> （３）セルフサービス事業所の販売効率</t>
  </si>
  <si>
    <t>　前回比をみると、「各種商品小売業」が65.7%増、「その他の小売業」が40.2%増などとなっており、「自動車・自転車小   　　</t>
  </si>
  <si>
    <t xml:space="preserve">  セルフサービス事業の販売効率をみると、従業者1人当り年間商品販売額は、小売業全体では1,978万円で、</t>
  </si>
  <si>
    <t>売業」が13.7%減、「織物等小売業」が11.7%減などとなっている。　　　　　　</t>
  </si>
  <si>
    <t xml:space="preserve">③ セルフサービス事業所の年間商品販売額　　　　　　　　　　　　　　　　　　　　　　　　　　　　 </t>
  </si>
  <si>
    <t>　業種別にみると、「家具・じゅう器・機械器具小売業」が2,484万円で最も多く、次いで「織物・衣服・身</t>
  </si>
  <si>
    <t xml:space="preserve">  年間商品販売額は4,423億5,000万円で、業種別に構成比をみると、「飲食料品小売業」が56.4%、次い   </t>
  </si>
  <si>
    <t>の回り品小売業」が2,406万円などとなっている。</t>
  </si>
  <si>
    <t>で「各種商品小売業」が20.8%などとなっている。　　　　　　　　　　　　　　　　　　　　　　　　　</t>
  </si>
  <si>
    <t>　前回と比べると、「自動車・自転車小売業」が前回比18.1％減、「織物・衣服・身の回り品小売業」が同</t>
  </si>
  <si>
    <t xml:space="preserve">  前回比では「各種商品小売業」が46.3%増、「その他の小売業」が33.8%増などとなっており、「自動   </t>
  </si>
  <si>
    <t>16.7％減など、全ての業種で減少した。</t>
  </si>
  <si>
    <t>車・自転車小売業」が29.3%減、「織物等小売業」が26.5%減などとなっている。　　</t>
  </si>
  <si>
    <t>　また、売場面積1㎡当り年間商品販売額は、小売業全体では61万円で、前回の73万円を下回った。</t>
  </si>
  <si>
    <t>④ セルフサービス事業所の売場面積</t>
  </si>
  <si>
    <t>業種別にみると、「飲食料品小売業」が88万円で最も多く、次いで「自動車・自転車小売業」が65万円など</t>
  </si>
  <si>
    <t xml:space="preserve">　売場面積は72万9,167㎡で、業種別に構成比をみると、「飲食料品小売業]が39.0%、次いで「各種商   </t>
  </si>
  <si>
    <t>となっている。</t>
  </si>
  <si>
    <t>品小売業」が25.8%などとなっている。</t>
  </si>
  <si>
    <t>　前回と比べると、「家具・じゅう器・機械器具小売業」が唯一、前回比27.3％増となったものの、「その他</t>
  </si>
  <si>
    <t xml:space="preserve">  前回比では、「各種商品小売業」が72.8%増、「その他の小売業」が65.6%増などとなっており、「自  </t>
  </si>
  <si>
    <t>の小売業」が同18.8％減、「各種商品小売業」が同15.5％減となるなど他の業種では減少した。</t>
  </si>
  <si>
    <t>動車・自転車小売業」が19.8%減、「織物等小売業」が14.1%減などとなっている。</t>
  </si>
  <si>
    <t>第１２－１表　セルフサービス事業所の事業所数、従業者数、年間商品販売額、売場面積の状況</t>
  </si>
  <si>
    <t>　事　業　所　数</t>
  </si>
  <si>
    <t>　従　業　者　数</t>
  </si>
  <si>
    <t>　　年間商品販売額</t>
  </si>
  <si>
    <t>　　売　場　面　積</t>
  </si>
  <si>
    <t>　　事　業　所　数</t>
  </si>
  <si>
    <t>　　従　業　者　数</t>
  </si>
  <si>
    <t xml:space="preserve">   年間商品販売額</t>
  </si>
  <si>
    <t>　 売　場　面　積</t>
  </si>
  <si>
    <t xml:space="preserve">  従業者１人り</t>
  </si>
  <si>
    <t xml:space="preserve">  １㎡当たり</t>
  </si>
  <si>
    <t>　構　　成　　比　</t>
  </si>
  <si>
    <t>　構　成　比</t>
  </si>
  <si>
    <t>　構 　成 　比</t>
  </si>
  <si>
    <t xml:space="preserve">  年間商品販売額</t>
  </si>
  <si>
    <t xml:space="preserve"> 年間商品販売額</t>
  </si>
  <si>
    <t>事業所</t>
  </si>
  <si>
    <t>人</t>
  </si>
  <si>
    <t>55～60小売業計</t>
  </si>
  <si>
    <t>総数</t>
  </si>
  <si>
    <t>セルフ店</t>
  </si>
  <si>
    <t>△10.0</t>
  </si>
  <si>
    <t>割合（％）</t>
  </si>
  <si>
    <t>55　各種商品小売業</t>
  </si>
  <si>
    <t>総数</t>
  </si>
  <si>
    <t>セルフ店</t>
  </si>
  <si>
    <t>△19.4</t>
  </si>
  <si>
    <t>56　織物・衣服・身の</t>
  </si>
  <si>
    <t>総数</t>
  </si>
  <si>
    <t>　　 回り品小売業</t>
  </si>
  <si>
    <t>セルフ店</t>
  </si>
  <si>
    <t>△11.7</t>
  </si>
  <si>
    <t>△26.5</t>
  </si>
  <si>
    <t>△14.1</t>
  </si>
  <si>
    <t>57　飲食料品小売業</t>
  </si>
  <si>
    <t>総数</t>
  </si>
  <si>
    <t>△14.9</t>
  </si>
  <si>
    <t>△12.9</t>
  </si>
  <si>
    <t>58　自動車・自転車</t>
  </si>
  <si>
    <t>総数</t>
  </si>
  <si>
    <t>　　 小売業</t>
  </si>
  <si>
    <t>△10.0</t>
  </si>
  <si>
    <t>△13.7</t>
  </si>
  <si>
    <t>△29.3</t>
  </si>
  <si>
    <t>△19.8</t>
  </si>
  <si>
    <t>59　家具・じゅう器・</t>
  </si>
  <si>
    <t>総数</t>
  </si>
  <si>
    <t>　　機械器具小売業</t>
  </si>
  <si>
    <t>セルフ店</t>
  </si>
  <si>
    <t>△11.5</t>
  </si>
  <si>
    <t>△2.0</t>
  </si>
  <si>
    <t>60　その他の小売業</t>
  </si>
  <si>
    <t>14..3</t>
  </si>
  <si>
    <t>(注）「割合（％）」はセルフサービス事業所の小売業に占める数値</t>
  </si>
  <si>
    <t>合計</t>
  </si>
  <si>
    <t>卸売業</t>
  </si>
  <si>
    <t>小売業</t>
  </si>
  <si>
    <t>区　分</t>
  </si>
  <si>
    <t>実数</t>
  </si>
  <si>
    <t>構成比</t>
  </si>
  <si>
    <t>11年</t>
  </si>
  <si>
    <t>14年</t>
  </si>
  <si>
    <t>事業所</t>
  </si>
  <si>
    <t>％</t>
  </si>
  <si>
    <t>法人</t>
  </si>
  <si>
    <t>個人</t>
  </si>
  <si>
    <t>従業者数</t>
  </si>
  <si>
    <t>人</t>
  </si>
  <si>
    <t>人</t>
  </si>
  <si>
    <t>年間商品　販売額</t>
  </si>
  <si>
    <t>百万円</t>
  </si>
  <si>
    <t>　第15表　　経営組織別、本、支店別の事業所数</t>
  </si>
  <si>
    <t>卸売業</t>
  </si>
  <si>
    <t>合計</t>
  </si>
  <si>
    <t>事業所</t>
  </si>
  <si>
    <t>％</t>
  </si>
  <si>
    <t>単独</t>
  </si>
  <si>
    <t>本店</t>
  </si>
  <si>
    <t>支店</t>
  </si>
  <si>
    <t>機械器具卸売業</t>
  </si>
  <si>
    <t>小売業計</t>
  </si>
  <si>
    <t>各種商品小売業</t>
  </si>
  <si>
    <t>㎡</t>
  </si>
  <si>
    <t>６　売場面積</t>
  </si>
  <si>
    <t xml:space="preserve"> (3)　売場面積規模別の状況</t>
  </si>
  <si>
    <t xml:space="preserve"> 　① 売場面積規模別の事業所数</t>
  </si>
  <si>
    <t>　　   売場面積規模別の事業所数をみると、「50㎡以上～100㎡未満」が3,115事業所(構成比24.8%)で最も多く、</t>
  </si>
  <si>
    <t>　   次いで「30㎡以上～50㎡未満」が3,049事業所(同24.3%)、「20㎡以上～30㎡未満」が1,745事業所(同13.9%)</t>
  </si>
  <si>
    <t>　　 などとなっている。</t>
  </si>
  <si>
    <t xml:space="preserve"> (1)　業種別の状況</t>
  </si>
  <si>
    <t xml:space="preserve"> 　　　前回と比較すると、「500㎡以上～1,000㎡未満」が62.6％増など、500㎡以上の階層が全て増加した反面、</t>
  </si>
  <si>
    <t xml:space="preserve">   　　業種別にみると、「飲食料品小売業」が514,889㎡で最も多く、小売業全体の32.9％を占め、次いで「その他</t>
  </si>
  <si>
    <t xml:space="preserve">    「10㎡以上～20㎡未満」が22.4％減など500㎡未満の階層が減少した。　</t>
  </si>
  <si>
    <t xml:space="preserve"> 　  の小売業」が390,907㎡で、同25.0％などとなっている。</t>
  </si>
  <si>
    <t>　 ② 売場面積規模別の従業者数</t>
  </si>
  <si>
    <t xml:space="preserve">   　　前回比をみると、「各種商品小売業」が22.9％増、その他の小売業が15.1％増など3業種で増加となっており、</t>
  </si>
  <si>
    <t xml:space="preserve"> </t>
  </si>
  <si>
    <t>　　 　売場面積規模別の従業者数をみると、「50㎡以上～100㎡未満」が11,041人(構成比19.3%)で最も多く、</t>
  </si>
  <si>
    <t xml:space="preserve">  　 「織物・衣服・身の回り品小売業」が13.5％減、「家具・じゅう器・機械器具小売業」が10.7％減など3業種で</t>
  </si>
  <si>
    <t>　　 次いで「100㎡以上～250㎡未満」が9,209人(同16.1%)などとなっている。</t>
  </si>
  <si>
    <t xml:space="preserve">     減少となっている。</t>
  </si>
  <si>
    <t>　   　前回と比較すると、「1,500㎡以上～3,000㎡未満」が33.8％増など、500㎡以上の階層が全て増加した反面、</t>
  </si>
  <si>
    <t>　  「250㎡以上～500㎡未満」が22.4％減など500㎡未満の階層が減少している。</t>
  </si>
  <si>
    <t xml:space="preserve"> (2)　1事業所当りの売場面積</t>
  </si>
  <si>
    <t>　 ③ 売場面積規模別の年間商品販売額</t>
  </si>
  <si>
    <t>　　　 小売業全体の1事業所当りの売場面積は125㎡で、前回に比べて21㎡増加した。</t>
  </si>
  <si>
    <t>　   　売場面積規模別の年間商品販売額をみると、「100㎡以上～250㎡未満」が1,436億円(構成比16.3%)で最も</t>
  </si>
  <si>
    <t>　  　 業種別にみると、「各種商品小売業」が3,716㎡で最も広く、次いで「家具・じゅう器・機械器具小売業」が</t>
  </si>
  <si>
    <t>　   多く、次いで「50㎡以上～100㎡未満」が1,339億円(同15.2%)などとなっている。</t>
  </si>
  <si>
    <t xml:space="preserve">     162㎡などとなっている。　　</t>
  </si>
  <si>
    <t>　　   前回と比較すると、「1,500㎡以上～3,000㎡未満」で31.3％増、「3,000㎡以上～6,000㎡未満」で8.4％</t>
  </si>
  <si>
    <t>　　 増など3階層で増加したものの、「250㎡以上～500㎡未満」で37.7％減、「10㎡未満」で23.8％減となるなど、</t>
  </si>
  <si>
    <t>　　 売場面積の小規模な階層では減少した。</t>
  </si>
  <si>
    <t>第11表　　小売業の産業分類別売場面積</t>
  </si>
  <si>
    <t>産　　業　　分　　類</t>
  </si>
  <si>
    <t>売場面積</t>
  </si>
  <si>
    <t>前回比</t>
  </si>
  <si>
    <t>構成比</t>
  </si>
  <si>
    <t>1事業所当り売場面積</t>
  </si>
  <si>
    <t>㎡</t>
  </si>
  <si>
    <t>％</t>
  </si>
  <si>
    <t>面積あり事業所数</t>
  </si>
  <si>
    <t>55～60</t>
  </si>
  <si>
    <t>小売業計</t>
  </si>
  <si>
    <t>織物・衣服・身の回り品小売業</t>
  </si>
  <si>
    <t>第12表　　小売業の売場面積規模別の状況</t>
  </si>
  <si>
    <t>事業所数</t>
  </si>
  <si>
    <t>従業者数</t>
  </si>
  <si>
    <t>売場面積</t>
  </si>
  <si>
    <t>売場面積規模</t>
  </si>
  <si>
    <t>実数</t>
  </si>
  <si>
    <t>構成比</t>
  </si>
  <si>
    <t>実数</t>
  </si>
  <si>
    <t>事業所</t>
  </si>
  <si>
    <t>％</t>
  </si>
  <si>
    <t>人</t>
  </si>
  <si>
    <t>％</t>
  </si>
  <si>
    <t>百万円</t>
  </si>
  <si>
    <t>㎡</t>
  </si>
  <si>
    <t>小売業計</t>
  </si>
  <si>
    <t>－</t>
  </si>
  <si>
    <t>売場面積有り</t>
  </si>
  <si>
    <t>10㎡未満</t>
  </si>
  <si>
    <t xml:space="preserve">   10㎡以上～   20㎡未満</t>
  </si>
  <si>
    <t xml:space="preserve">   20㎡以上～   30㎡未満</t>
  </si>
  <si>
    <t xml:space="preserve">   30㎡以上～   50㎡未満</t>
  </si>
  <si>
    <t xml:space="preserve">   50㎡以上～  100㎡未満</t>
  </si>
  <si>
    <t xml:space="preserve">  100㎡以上～  250㎡未満</t>
  </si>
  <si>
    <t xml:space="preserve">  250㎡以上～  500㎡未満</t>
  </si>
  <si>
    <t xml:space="preserve">  500㎡以上～1,000㎡未満</t>
  </si>
  <si>
    <t xml:space="preserve"> 6,000㎡以上</t>
  </si>
  <si>
    <t>－</t>
  </si>
  <si>
    <t>売場面積１㎡当たり年間販売額</t>
  </si>
  <si>
    <t>従業者1人当たり年間販売額</t>
  </si>
  <si>
    <t>各種商品</t>
  </si>
  <si>
    <t>織物・衣服</t>
  </si>
  <si>
    <t>2人以下</t>
  </si>
  <si>
    <t>飲食料品</t>
  </si>
  <si>
    <t>3～4</t>
  </si>
  <si>
    <t>自動車・自転車</t>
  </si>
  <si>
    <t>5～9</t>
  </si>
  <si>
    <t>家具・じゅう器</t>
  </si>
  <si>
    <t>10～19</t>
  </si>
  <si>
    <t>その他</t>
  </si>
  <si>
    <t>20～29</t>
  </si>
  <si>
    <t>30～49</t>
  </si>
  <si>
    <t>50～99</t>
  </si>
  <si>
    <t>７　販売効率</t>
  </si>
  <si>
    <t>　　　小売業の産業分類別販売効率</t>
  </si>
  <si>
    <t>第　　　図　　小売業の売場面積規模別事業所数及び販売効率</t>
  </si>
  <si>
    <t xml:space="preserve"> (2)　小売業</t>
  </si>
  <si>
    <t xml:space="preserve">   ③ 売場面積１㎡当りの年間商品販売額</t>
  </si>
  <si>
    <t xml:space="preserve">   ① １事業所当たりの年間商品販売額</t>
  </si>
  <si>
    <t xml:space="preserve">       売場面積１㎡当りの年間商品販売額は56万円で、前回に比べて15.2％減となった。</t>
  </si>
  <si>
    <t xml:space="preserve">       １事業所当りの年間商品販売額は7,881万円で前回に比べて0.4％増となった。</t>
  </si>
  <si>
    <t xml:space="preserve">       業種別にみると、「飲食料品小売業」が72万円で最も多く、次いで「その他の小売業」が60万円、「各種</t>
  </si>
  <si>
    <t xml:space="preserve">       業種別にみると、「各種商品小売業」が18億979万円で最も多く、次いで「自動車・自転車小売業」が</t>
  </si>
  <si>
    <t xml:space="preserve">     商品小売業」が49万円などとなっている。</t>
  </si>
  <si>
    <t xml:space="preserve">     1億3,487万円などとなっている。</t>
  </si>
  <si>
    <t xml:space="preserve">       前回と比べると、「自動車・自転車小売業」が81.8％増、「家具等小売業」が前回と同額となったものの、</t>
  </si>
  <si>
    <t xml:space="preserve"> (1)　卸売業</t>
  </si>
  <si>
    <t xml:space="preserve">       前回と比べると、「各種商品小売業」が50.9％増、「その他の小売業」が12.6％増、「家具等小売業」</t>
  </si>
  <si>
    <t xml:space="preserve">     「各種商品小売業」が23.4％減、「織物等小売業」が20.5％減など他の業種では減少した。</t>
  </si>
  <si>
    <t xml:space="preserve">   ① １事業所当たりの年間商品販売額</t>
  </si>
  <si>
    <t xml:space="preserve">     が0.6％増となったものの、織物等小売業が20.5％減、自動車・自転車小売業が11.0％減となるなど他の</t>
  </si>
  <si>
    <t xml:space="preserve">       １事業所当りの年間商品販売額は、5億208万円で前回に比べて23.4％減となった。</t>
  </si>
  <si>
    <t xml:space="preserve">     業種では減少した。</t>
  </si>
  <si>
    <t xml:space="preserve">       業種別にみると、「各種商品卸売業」が15億8,992万円で最も多く、次いで「飲食料品卸売業」が7億</t>
  </si>
  <si>
    <t xml:space="preserve">     3,257万円などとなっている。</t>
  </si>
  <si>
    <t xml:space="preserve">       前回と比べると、「各種商品卸売業」が唯一90.9％増となったものの、「飲食料品卸売業」が33.7％減、</t>
  </si>
  <si>
    <t xml:space="preserve">     「機械器具卸売業」が21.9％減となるなど他業種では減少した。</t>
  </si>
  <si>
    <t>第　　　図　　小売業の従業者規模別事業所数及び販売効率</t>
  </si>
  <si>
    <t xml:space="preserve">   ② 従業者１人当りの年間商品販売額</t>
  </si>
  <si>
    <t>第13表　　産業分類別の販売効率</t>
  </si>
  <si>
    <t xml:space="preserve">       従業者１人当りの年間商品販売額は1,573万円で前回に比べて6.3％減となった。</t>
  </si>
  <si>
    <t>産　業　分　類</t>
  </si>
  <si>
    <t>１事業所当たり年間商品販売額</t>
  </si>
  <si>
    <t>従業者１人当たり年間商品販売額</t>
  </si>
  <si>
    <t>前回比</t>
  </si>
  <si>
    <t>売場面積１㎡当たり年間商品販売額</t>
  </si>
  <si>
    <t xml:space="preserve">       業種別にみると、「自動車・自転車小売業」が2,471万円で最も多く、次いで「各種商品小売業」が</t>
  </si>
  <si>
    <t>１１年</t>
  </si>
  <si>
    <t>１４年</t>
  </si>
  <si>
    <t>１４／１１年</t>
  </si>
  <si>
    <t xml:space="preserve">   ② 従業者１人当りの年間商品販売額</t>
  </si>
  <si>
    <t xml:space="preserve">     2,172万円となっている。</t>
  </si>
  <si>
    <t>万円</t>
  </si>
  <si>
    <t>％</t>
  </si>
  <si>
    <t xml:space="preserve">       従業者１人当りの年間商品販売額は6,101万円で前回に比べて18.1％減となった。</t>
  </si>
  <si>
    <t xml:space="preserve">       前回と比べると、「その他の小売業」が唯一3.1％増となったものの、「各種商品小売業」が20.5％減、</t>
  </si>
  <si>
    <t>49～60</t>
  </si>
  <si>
    <t>－</t>
  </si>
  <si>
    <t xml:space="preserve">       業種別にみると、「各種商品卸売業」が8,734万円で最も多く、次いで「飲食料品卸売業」が7,524万円</t>
  </si>
  <si>
    <t xml:space="preserve">     「織物等小売業」が13.0％減となるなど他の業種では減少した。</t>
  </si>
  <si>
    <t xml:space="preserve">     などとなっている。</t>
  </si>
  <si>
    <t>49～54</t>
  </si>
  <si>
    <t>卸売業計</t>
  </si>
  <si>
    <t>－</t>
  </si>
  <si>
    <t xml:space="preserve">       前回と比べると、「各種商品卸売業」が唯一51.7％増となったものの、「飲食料品卸売業」が30.3％減、</t>
  </si>
  <si>
    <t xml:space="preserve">     「機械器具卸売業」が16.6％減となるなど他業種では減少した。</t>
  </si>
  <si>
    <t>各種商品卸売業</t>
  </si>
  <si>
    <t>－</t>
  </si>
  <si>
    <t>飲食料品卸売業</t>
  </si>
  <si>
    <t>－</t>
  </si>
  <si>
    <t>－</t>
  </si>
  <si>
    <t>－</t>
  </si>
  <si>
    <t>１事業所当たり</t>
  </si>
  <si>
    <t>卸売業</t>
  </si>
  <si>
    <t>１１年</t>
  </si>
  <si>
    <t>１４年</t>
  </si>
  <si>
    <t>小売業</t>
  </si>
  <si>
    <t>１１年</t>
  </si>
  <si>
    <t>１４年</t>
  </si>
  <si>
    <t>小売業の産業分類別販売効率</t>
  </si>
  <si>
    <t>各種商品</t>
  </si>
  <si>
    <t>繊維・衣服</t>
  </si>
  <si>
    <t>織物・衣服</t>
  </si>
  <si>
    <t>事業所数</t>
  </si>
  <si>
    <t>従業者１人当り年間商品販売額</t>
  </si>
  <si>
    <t>事業所数</t>
  </si>
  <si>
    <t>飲食料品</t>
  </si>
  <si>
    <t>10㎡未満</t>
  </si>
  <si>
    <t>建築材料</t>
  </si>
  <si>
    <t>自動車・自転車</t>
  </si>
  <si>
    <t>10㎡以上～20㎡未満</t>
  </si>
  <si>
    <t>機械器具</t>
  </si>
  <si>
    <t>家具・じゅう器</t>
  </si>
  <si>
    <t>20㎡以上～30㎡未満</t>
  </si>
  <si>
    <t>その他</t>
  </si>
  <si>
    <t>30㎡以上～50㎡未満</t>
  </si>
  <si>
    <t>50㎡以上～100㎡未満</t>
  </si>
  <si>
    <t>100㎡以上～250㎡未満</t>
  </si>
  <si>
    <t>250㎡以上～500㎡未満</t>
  </si>
  <si>
    <t>500㎡以上～1,000㎡未満</t>
  </si>
  <si>
    <t>100人以上</t>
  </si>
  <si>
    <t>１人当たり</t>
  </si>
  <si>
    <t>1,000㎡以上～1,500㎡未満</t>
  </si>
  <si>
    <t>卸売業</t>
  </si>
  <si>
    <t>1,500㎡以上～3,000㎡未満</t>
  </si>
  <si>
    <t>各種商品</t>
  </si>
  <si>
    <t>3,000㎡以上～6,000㎡未満</t>
  </si>
  <si>
    <t>繊維・衣服</t>
  </si>
  <si>
    <t>6,000㎡以上</t>
  </si>
  <si>
    <t>飲食料品</t>
  </si>
  <si>
    <t>不詳</t>
  </si>
  <si>
    <t>建築材料</t>
  </si>
  <si>
    <t>自動車・自転車</t>
  </si>
  <si>
    <t>機械器具</t>
  </si>
  <si>
    <t>その他</t>
  </si>
  <si>
    <t>１㎡当たり</t>
  </si>
  <si>
    <t>１１年</t>
  </si>
  <si>
    <t>１４年</t>
  </si>
  <si>
    <t>織物・衣服</t>
  </si>
  <si>
    <t>家具・じゅう器</t>
  </si>
  <si>
    <t>１　概況</t>
  </si>
  <si>
    <t>9年</t>
  </si>
  <si>
    <t>事業所数</t>
  </si>
  <si>
    <t>従業者数</t>
  </si>
  <si>
    <t>年間商品販売額</t>
  </si>
  <si>
    <t xml:space="preserve">     100,238人、年間商品販売額は2兆7,141億円となった。</t>
  </si>
  <si>
    <t xml:space="preserve">       平成14年6月1日現在の秋田県の卸売業と小売業の事業所数は18,047事業所、従業者数は</t>
  </si>
  <si>
    <t xml:space="preserve">       平成11年7月1日実施の前回調査と比べると、事業所数は2,299事業所の減少(前回比11.3</t>
  </si>
  <si>
    <t xml:space="preserve">     減少(同8.0%減)となり、ここ数回実施した調査のうち最大の減少率となった。また、年間</t>
  </si>
  <si>
    <t xml:space="preserve">     なった前回調査(同11.3%減)を上回る減少率となった。</t>
  </si>
  <si>
    <t xml:space="preserve">     商品販売額は8,147億円の減少(同23.1%減)で、昭和27年に調査を開始して初めての減少と</t>
  </si>
  <si>
    <t>　　　なった。</t>
  </si>
  <si>
    <t xml:space="preserve">       こうした減少傾向は、販売効率の面からみても同様であり、一部の業種では増加したも</t>
  </si>
  <si>
    <t xml:space="preserve">     のの、大部分の業種で減少した。また、地域別の状況についてであるが、全地域で減少と</t>
  </si>
  <si>
    <t xml:space="preserve">     %減)で、昭和57年(25,507事業所)をピークに減少傾向が続いている。従業者数は8,732人の</t>
  </si>
  <si>
    <t>第１－１図</t>
  </si>
  <si>
    <t>　　　　　　　　　……昭和５７年(25,507事業所)をピークに減少傾向が続く……</t>
  </si>
  <si>
    <t>　　　　</t>
  </si>
  <si>
    <t xml:space="preserve">　　  </t>
  </si>
  <si>
    <t>57年</t>
  </si>
  <si>
    <t>60年</t>
  </si>
  <si>
    <t>63年</t>
  </si>
  <si>
    <t>3年</t>
  </si>
  <si>
    <t>6年</t>
  </si>
  <si>
    <t>11年</t>
  </si>
  <si>
    <t>14年</t>
  </si>
  <si>
    <t>産　業　分　類</t>
  </si>
  <si>
    <t>増減数</t>
  </si>
  <si>
    <t>増減率</t>
  </si>
  <si>
    <t>構成比</t>
  </si>
  <si>
    <t>11年－14年</t>
  </si>
  <si>
    <t>14年/11年</t>
  </si>
  <si>
    <t>％</t>
  </si>
  <si>
    <t>49～60</t>
  </si>
  <si>
    <t>合計</t>
  </si>
  <si>
    <t>－</t>
  </si>
  <si>
    <t>49～54</t>
  </si>
  <si>
    <t>卸売業計</t>
  </si>
  <si>
    <t>各種商品卸売業</t>
  </si>
  <si>
    <t>繊維・衣服等卸売業</t>
  </si>
  <si>
    <t>飲食料品卸売業</t>
  </si>
  <si>
    <t>建築材料、鉱物・金属材料等卸売業</t>
  </si>
  <si>
    <t>機械器具卸売業</t>
  </si>
  <si>
    <t>その他の卸売業</t>
  </si>
  <si>
    <t>55～60</t>
  </si>
  <si>
    <t>小売業計</t>
  </si>
  <si>
    <t>各種商品小売業</t>
  </si>
  <si>
    <t>織物・衣服・身の回り品小売業</t>
  </si>
  <si>
    <t>飲食料品小売業</t>
  </si>
  <si>
    <t>自動車・自転車小売業</t>
  </si>
  <si>
    <t>家具・じゅう器・機械器具小売業</t>
  </si>
  <si>
    <t>その他の小売業</t>
  </si>
  <si>
    <t xml:space="preserve"> (2)  卸売業</t>
  </si>
  <si>
    <t xml:space="preserve">   ① 業種別構成比</t>
  </si>
  <si>
    <t xml:space="preserve">     維・衣服等卸売業」が12.2％減など全ての業種が減少している。</t>
  </si>
  <si>
    <t>　 ② 経営組織別の状況</t>
  </si>
  <si>
    <t xml:space="preserve"> (3)　小売業</t>
  </si>
  <si>
    <t xml:space="preserve"> 　① 業種別構成比</t>
  </si>
  <si>
    <t xml:space="preserve">     所(同13.9%)などとなっている。</t>
  </si>
  <si>
    <t>従業者規模</t>
  </si>
  <si>
    <t>前回比</t>
  </si>
  <si>
    <t>構成比</t>
  </si>
  <si>
    <t>11年</t>
  </si>
  <si>
    <t>14年</t>
  </si>
  <si>
    <t>14/11年</t>
  </si>
  <si>
    <t>49～60　合計</t>
  </si>
  <si>
    <t xml:space="preserve"> 2人以下</t>
  </si>
  <si>
    <t xml:space="preserve"> 3～ 4人</t>
  </si>
  <si>
    <t xml:space="preserve"> 5～ 9人</t>
  </si>
  <si>
    <t>10～19人</t>
  </si>
  <si>
    <t>20～29人</t>
  </si>
  <si>
    <t>30～49人</t>
  </si>
  <si>
    <t>50～99人</t>
  </si>
  <si>
    <t>100人以上</t>
  </si>
  <si>
    <t>49～54　卸売業計</t>
  </si>
  <si>
    <t>55～60　小売業計</t>
  </si>
  <si>
    <t>構成比11</t>
  </si>
  <si>
    <t>構成比14</t>
  </si>
  <si>
    <t>前回比</t>
  </si>
  <si>
    <t>10㎡未満</t>
  </si>
  <si>
    <t>10㎡以上～20㎡未満</t>
  </si>
  <si>
    <t>20㎡以上～30㎡未満</t>
  </si>
  <si>
    <t>30㎡以上～50㎡未満</t>
  </si>
  <si>
    <t>50㎡以上～100㎡未満</t>
  </si>
  <si>
    <t>100㎡以上～250㎡未満</t>
  </si>
  <si>
    <t>250㎡以上～500㎡未満</t>
  </si>
  <si>
    <t>500㎡以上～1,000㎡未満</t>
  </si>
  <si>
    <t>1,000㎡以上～1,500㎡未満</t>
  </si>
  <si>
    <t>1,500㎡以上～3,000㎡未満</t>
  </si>
  <si>
    <t>3,000㎡以上～6,000㎡未満</t>
  </si>
  <si>
    <t>6,000㎡以上</t>
  </si>
  <si>
    <t>不詳</t>
  </si>
  <si>
    <t>計</t>
  </si>
  <si>
    <t>不詳のぞく計</t>
  </si>
  <si>
    <t>２　事業所数</t>
  </si>
  <si>
    <t xml:space="preserve"> (1)  事業所数の推移</t>
  </si>
  <si>
    <t xml:space="preserve">       卸売業、小売業の事業所数は18,047事業所で、前回の平成11年と比べて2,299事業所(11.3%)の減少</t>
  </si>
  <si>
    <t xml:space="preserve">     となり、57年をピークとして事業所の減少が続いている。</t>
  </si>
  <si>
    <t>合計</t>
  </si>
  <si>
    <t>卸売</t>
  </si>
  <si>
    <t>小売</t>
  </si>
  <si>
    <t>第3表　  産業分類別の事業所数</t>
  </si>
  <si>
    <t>事　　業　　所　　数</t>
  </si>
  <si>
    <t>計</t>
  </si>
  <si>
    <t>法人</t>
  </si>
  <si>
    <t>個人</t>
  </si>
  <si>
    <t>計</t>
  </si>
  <si>
    <t>事業所</t>
  </si>
  <si>
    <t>％</t>
  </si>
  <si>
    <t xml:space="preserve">       業種別の事業所数をみると、「飲食料品卸売業」が888事業所(構成比29.1%)で最も多く、次いで「建</t>
  </si>
  <si>
    <t xml:space="preserve">     築材料、鉱物・金属材料等卸売業(以下「建築材料等卸売業」という)」が769事業所(同25.2%)、「機械</t>
  </si>
  <si>
    <t xml:space="preserve">     器具卸売業」が724事業所(同23.7%)などとなっている。</t>
  </si>
  <si>
    <t xml:space="preserve">       また、前回と比べると、「各種商品卸売業」が52.4％減で最も大きな減少率となっているほか、「繊</t>
  </si>
  <si>
    <t>　 ② 経営組織別の状況</t>
  </si>
  <si>
    <t xml:space="preserve">       卸売事業所を法人事業所と個人事業所別にみると、法人事業所が2,335事業所、個人事業所が717事</t>
  </si>
  <si>
    <t xml:space="preserve">     業所となっているが、前回と比べると法人事業所は253事業所の減少、個人事業所は41事業所の減少と</t>
  </si>
  <si>
    <t xml:space="preserve">     なった。</t>
  </si>
  <si>
    <t>　 ③ 従業者規模別事業所数の状況</t>
  </si>
  <si>
    <t xml:space="preserve">       従業者規模別に事業所数をみると、全ての階層で減少しているが「30～49人」が33.6％減、「100人</t>
  </si>
  <si>
    <t xml:space="preserve">     以上」が33.3％減、「50～99人」が16.0％減など、大規模な事業所の減少が目立っている。</t>
  </si>
  <si>
    <t>　　　 業種別の事業所数をみると、「飲食料品小売業」が6,016事業所(構成比40.1%)で最も多く、次いで　　　　</t>
  </si>
  <si>
    <t>　　 「その他の小売業」が4,653事業所(同31.0%)、「織物・衣服・身の回り品小売業(以下「織物等小売業」</t>
  </si>
  <si>
    <t xml:space="preserve">     という)」が1,936事業所(同12.9%)などとなっている。</t>
  </si>
  <si>
    <t xml:space="preserve">       また、前回と比べると、「各種商品小売業」が38.4％減と大幅に減少したほか、「その他の小売業」</t>
  </si>
  <si>
    <t xml:space="preserve">     が14.5％の減、「自動車・自転車小売業」が13.8％の減、「家具・じゅう器・機械器具小売業(以下</t>
  </si>
  <si>
    <t xml:space="preserve">     「家具等小売業」という)」が13.4％の減など、全ての業種が減少している。</t>
  </si>
  <si>
    <t xml:space="preserve">       小売事業所を法人事業所と個人事業所別にみると、法人事業所が5,696事業所、個人事業所が9,299</t>
  </si>
  <si>
    <t xml:space="preserve">     事業所となっているが、前回と比べると法人事業所は589事業所の減少、個人事業所は1,416事業所の</t>
  </si>
  <si>
    <t xml:space="preserve">     減少となった。</t>
  </si>
  <si>
    <t>　 ③ 従業者規模別年間商品販売額の状況</t>
  </si>
  <si>
    <t xml:space="preserve">       従業者規模別に事業所数をみると、「30～49人」では2.5％増となっているものの、「2人以下」が</t>
  </si>
  <si>
    <t xml:space="preserve">     15.0％減、「3～4人」が10.9％減、「20～29人」が6.1％減、「5～9人」が5.4％減など、卸売業とは</t>
  </si>
  <si>
    <t xml:space="preserve">     反対に小規模な事業所の減少率が大きくなっている。</t>
  </si>
  <si>
    <t>　 ④ 売場面積規模別の状況</t>
  </si>
  <si>
    <t xml:space="preserve">       売場面積規模別に事業所数をみると、「50㎡以上～100㎡未満」が3,115事業所(構成比24.8%)で最も</t>
  </si>
  <si>
    <t xml:space="preserve">     多く、次いで「30㎡以上～50㎡未満」が3,049事業所(同24.3%)、「20㎡以上～30㎡未満」が1,745事業</t>
  </si>
  <si>
    <t xml:space="preserve">       前回と比べると、「500㎡以上～1,000㎡未満」が62.6％増など、500㎡以上の階層が全て増加した反</t>
  </si>
  <si>
    <t xml:space="preserve">     面、「10㎡以上～20㎡未満」が22.4％減など500㎡未満の階層が減少している。</t>
  </si>
  <si>
    <t>第4表　  従業者規模別の年間商品販売額</t>
  </si>
  <si>
    <t>事業所数</t>
  </si>
  <si>
    <t>事業所</t>
  </si>
  <si>
    <t>％</t>
  </si>
  <si>
    <t>４　年間商品販売額</t>
  </si>
  <si>
    <t>　　　　　　　　　　……初めて減少した前回を上回る減少率……</t>
  </si>
  <si>
    <t>　　　　</t>
  </si>
  <si>
    <t xml:space="preserve"> (1)  年間商品販売額の推移</t>
  </si>
  <si>
    <t xml:space="preserve">       卸売業と小売業の年間商品販売額の合計は2兆7,141億円で、前回に比べて8,147億円の減少(前回比</t>
  </si>
  <si>
    <t xml:space="preserve">     23.1%減)となったが、昭和27年に調査を開始して以来初めての減少となった前回調査(同11.3%減)を</t>
  </si>
  <si>
    <t xml:space="preserve">     上回る減少率となった。</t>
  </si>
  <si>
    <t>全体</t>
  </si>
  <si>
    <t>57年</t>
  </si>
  <si>
    <t>60年</t>
  </si>
  <si>
    <t>63年</t>
  </si>
  <si>
    <t>3年</t>
  </si>
  <si>
    <t>6年</t>
  </si>
  <si>
    <t>9年</t>
  </si>
  <si>
    <t>11年</t>
  </si>
  <si>
    <t>14年</t>
  </si>
  <si>
    <t>卸売</t>
  </si>
  <si>
    <t>57年</t>
  </si>
  <si>
    <t>60年</t>
  </si>
  <si>
    <t>63年</t>
  </si>
  <si>
    <t>3年</t>
  </si>
  <si>
    <t>6年</t>
  </si>
  <si>
    <t>9年</t>
  </si>
  <si>
    <t>11年</t>
  </si>
  <si>
    <t>14年</t>
  </si>
  <si>
    <t>小売</t>
  </si>
  <si>
    <t>第8表　  産業分類別の年間商品販売額</t>
  </si>
  <si>
    <t>産　業　分　類</t>
  </si>
  <si>
    <t>年間商品販売額</t>
  </si>
  <si>
    <t>増減数</t>
  </si>
  <si>
    <t>増減率</t>
  </si>
  <si>
    <t>構成比</t>
  </si>
  <si>
    <t>11年</t>
  </si>
  <si>
    <t>14年</t>
  </si>
  <si>
    <t>11年－14年</t>
  </si>
  <si>
    <t>14年/11年</t>
  </si>
  <si>
    <t>11年</t>
  </si>
  <si>
    <t>14年</t>
  </si>
  <si>
    <t>百万円</t>
  </si>
  <si>
    <t>％</t>
  </si>
  <si>
    <t>49～60</t>
  </si>
  <si>
    <t>合計</t>
  </si>
  <si>
    <t>－</t>
  </si>
  <si>
    <t>49～54</t>
  </si>
  <si>
    <t>卸売業計</t>
  </si>
  <si>
    <t>各種商品卸売業</t>
  </si>
  <si>
    <t>繊維・衣服等卸売業</t>
  </si>
  <si>
    <t>飲食料品卸売業</t>
  </si>
  <si>
    <t>建築材料、鉱物・金属材料等卸売業</t>
  </si>
  <si>
    <t>機械器具卸売業</t>
  </si>
  <si>
    <t>その他の卸売業</t>
  </si>
  <si>
    <t>55～60</t>
  </si>
  <si>
    <t>小売業計</t>
  </si>
  <si>
    <t>各種商品小売業</t>
  </si>
  <si>
    <t>織物・衣服・身の回り品小売業</t>
  </si>
  <si>
    <t>飲食料品小売業</t>
  </si>
  <si>
    <t>自動車・自転車小売業</t>
  </si>
  <si>
    <t>家具・じゅう器・機械器具小売業</t>
  </si>
  <si>
    <t>その他の小売業</t>
  </si>
  <si>
    <t xml:space="preserve"> (2)  卸売業</t>
  </si>
  <si>
    <t xml:space="preserve">   ① 業種別構成比</t>
  </si>
  <si>
    <t>　　   業種別の年間商品販売額をみると、「飲食料品卸売業」が6,505億円(構成比42.5%)で最も多く、次</t>
  </si>
  <si>
    <t xml:space="preserve"> 　　いで「建築材料等卸売業」が3,232億円(同21.1%)などとなっている。</t>
  </si>
  <si>
    <t>　　　 また、前回と比べると、「飲食料品卸売業」が38.9％減、「機械器具卸売業」が28.2％減、「繊維・</t>
  </si>
  <si>
    <t>　　 衣服等卸売業」が26.5％減など、全ての業種で減少した。</t>
  </si>
  <si>
    <t>　 ② 従業者規模別年間商品販売額の状況</t>
  </si>
  <si>
    <t xml:space="preserve">       従業者規模別に年間商品販売額をみると、全ての階層で減少しており、「30～49人」が58.8％減、</t>
  </si>
  <si>
    <t>　　 「20～29人」が34.2％減、「100人以上」が33.5％減と、大規模な事業所の減少が目立っている。</t>
  </si>
  <si>
    <t xml:space="preserve"> (3)　小売業</t>
  </si>
  <si>
    <t xml:space="preserve"> 　① 業種別構成比</t>
  </si>
  <si>
    <t>　　　 業種別の年間商品販売額をみると、「飲食料品小売業」が3,960億円(構成比33.5%)で最も多く、　　　</t>
  </si>
  <si>
    <t>　　 次いで「その他の小売業」が3,907億円(同33.1%)、「自動車・自転車小売業」が1,257億円(同10.6</t>
  </si>
  <si>
    <t xml:space="preserve">     %減)などとなっている。</t>
  </si>
  <si>
    <t>　　　 また、前回と比べると、「織物等小売業」が29.1％の減少となったほか、「自動車・自転車小売業」</t>
  </si>
  <si>
    <t>　　 業」が23.3％減、「家具等小売業」が12.8％減、「飲食料品小売業」が9.8％減となるなど、全ての</t>
  </si>
  <si>
    <t xml:space="preserve">     業種で減少した。     </t>
  </si>
  <si>
    <t>　 ② 従業者規模別年間商品販売額の状況</t>
  </si>
  <si>
    <t xml:space="preserve">       従業者規模別に年間商品販売額をみると、全ての階層で減少しているが、「3～4人」が21.4％減、</t>
  </si>
  <si>
    <t xml:space="preserve">     「2人以下」が20.7％減、「10～19人」が15.5％減など、卸売業とは反対に小規模な事業所の減少率</t>
  </si>
  <si>
    <t xml:space="preserve">     が大きい。</t>
  </si>
  <si>
    <t>　 ③ 売場面積規模別の状況</t>
  </si>
  <si>
    <t xml:space="preserve">       売場面積規模別に年間商品販売額をみると、「100㎡以上～250㎡未満」が1,436億円(構成比16.3%)</t>
  </si>
  <si>
    <t>　　 で最も多く、次いで「50㎡以上～100㎡未満」が1,339億円(同15.2%)などとなっている。</t>
  </si>
  <si>
    <t>　　　 前回と比べると、「1,500㎡以上～3,000㎡未満」で31.3％増、「3,000㎡以上～6,000㎡未満」で</t>
  </si>
  <si>
    <t xml:space="preserve">     8.4％増、「500㎡以上～1,000㎡未満」で7.5％増となったものの、「250㎡以上～500㎡未満」で37.7</t>
  </si>
  <si>
    <t>　　 ％減、「10㎡未満」で23.8％減、「30㎡以上～50㎡未満」で19.0％減となるなど、売場面積の小規模</t>
  </si>
  <si>
    <t xml:space="preserve">     な階層では減少した。</t>
  </si>
  <si>
    <t>第9表　  従業者規模別の年間商品販売額</t>
  </si>
  <si>
    <t>従業者規模</t>
  </si>
  <si>
    <t>年間商品販売額</t>
  </si>
  <si>
    <t>前回比</t>
  </si>
  <si>
    <t>構成比</t>
  </si>
  <si>
    <t>11年</t>
  </si>
  <si>
    <t>14年</t>
  </si>
  <si>
    <t>14/11年</t>
  </si>
  <si>
    <t>49～60　合計</t>
  </si>
  <si>
    <t xml:space="preserve"> 2人以下</t>
  </si>
  <si>
    <t xml:space="preserve"> 3～ 4人</t>
  </si>
  <si>
    <t xml:space="preserve"> 5～ 9人</t>
  </si>
  <si>
    <t>10～19人</t>
  </si>
  <si>
    <t>20～29人</t>
  </si>
  <si>
    <t>30～49人</t>
  </si>
  <si>
    <t>50～99人</t>
  </si>
  <si>
    <t>100人以上</t>
  </si>
  <si>
    <t>49～54　卸売業計</t>
  </si>
  <si>
    <t xml:space="preserve"> 2人以下</t>
  </si>
  <si>
    <t>55～60　小売業計</t>
  </si>
  <si>
    <t xml:space="preserve"> 2人以下</t>
  </si>
  <si>
    <t>11年</t>
  </si>
  <si>
    <t>14年</t>
  </si>
  <si>
    <t>構成比11</t>
  </si>
  <si>
    <t>構成比14</t>
  </si>
  <si>
    <t>前回比</t>
  </si>
  <si>
    <t>10㎡未満</t>
  </si>
  <si>
    <t>10㎡以上～20㎡未満</t>
  </si>
  <si>
    <t>20㎡以上～30㎡未満</t>
  </si>
  <si>
    <t>30㎡以上～50㎡未満</t>
  </si>
  <si>
    <t>50㎡以上～100㎡未満</t>
  </si>
  <si>
    <t>100㎡以上～250㎡未満</t>
  </si>
  <si>
    <t>250㎡以上～500㎡未満</t>
  </si>
  <si>
    <t>500㎡以上～1,000㎡未満</t>
  </si>
  <si>
    <t>1,000㎡以上～1,500㎡未満</t>
  </si>
  <si>
    <t>1,500㎡以上～3,000㎡未満</t>
  </si>
  <si>
    <t>3,000㎡以上～6,000㎡未満</t>
  </si>
  <si>
    <t>6,000㎡以上</t>
  </si>
  <si>
    <t>不詳</t>
  </si>
  <si>
    <t>計</t>
  </si>
  <si>
    <t>不詳のぞく計</t>
  </si>
  <si>
    <t>３　従業者数</t>
  </si>
  <si>
    <t>人</t>
  </si>
  <si>
    <t xml:space="preserve">       なお、就業者数は、従業者数、臨時雇用者数、出向・派遣・受入数を合わせた数をいう。</t>
  </si>
  <si>
    <t xml:space="preserve">        ア　従業者</t>
  </si>
  <si>
    <t xml:space="preserve">          個人事業主等、有給役員、常用雇用者(パート、アルバイトを含む)</t>
  </si>
  <si>
    <t xml:space="preserve">        イ　臨時雇用者</t>
  </si>
  <si>
    <t xml:space="preserve">        ウ　出向・派遣受入者</t>
  </si>
  <si>
    <t>構成比</t>
  </si>
  <si>
    <t>構成比</t>
  </si>
  <si>
    <t>　　　　　　　　　　　　……ここ数回の調査のうち最大の減少率……</t>
  </si>
  <si>
    <t xml:space="preserve"> (1)  従業者数の推移</t>
  </si>
  <si>
    <t xml:space="preserve">       卸売業、小売業の従業者数は100,238人で、前回の平成11年と比べて8,732人(8.0%減)の減少となり、</t>
  </si>
  <si>
    <t xml:space="preserve">     ここ数回の調査のうち最大の減少率となっている。</t>
  </si>
  <si>
    <t>合計</t>
  </si>
  <si>
    <t>第5表　  産業分類別の従業者数</t>
  </si>
  <si>
    <t>従業者数</t>
  </si>
  <si>
    <t>前回比</t>
  </si>
  <si>
    <t>11年</t>
  </si>
  <si>
    <t>14年</t>
  </si>
  <si>
    <t>14/11年</t>
  </si>
  <si>
    <t>％</t>
  </si>
  <si>
    <t xml:space="preserve">       業種別の従業者数みると、「飲食料品卸売業」が8,646人 (構成比34.4%)で最も多く、次いで「機械</t>
  </si>
  <si>
    <t xml:space="preserve"> 　　器具卸売業」が5,837人(同23.2%)、「建築材料等卸売業」が5,416人(同21.6%)などとなっている。</t>
  </si>
  <si>
    <t xml:space="preserve">       また、前回と比べると、「各種商品卸売業」が40.1％減となったのをはじめ、「その他の卸売業」が</t>
  </si>
  <si>
    <t xml:space="preserve">     16.8％減、「建築材料等卸売業」が16.1％減、「繊維・衣服等卸売業」が14.5％減、「機械器具卸売業」</t>
  </si>
  <si>
    <t xml:space="preserve">     が13.9％減など全ての業種で減少した。</t>
  </si>
  <si>
    <t>　 ② 従業者規模別従業者数の状況</t>
  </si>
  <si>
    <t xml:space="preserve">       従業者規模別に従業者数をみると、「2人以下」が唯一0.1％増となったものの、「30～49人」が</t>
  </si>
  <si>
    <t xml:space="preserve">     33.5％減、「100人以上」が24.4％減など、他の階層は全て減少した。</t>
  </si>
  <si>
    <t>　　　 業種別の従業者数をみると、「飲食料品小売業」が29,022人(構成比38.6%)で最も多く、次いで「そ　</t>
  </si>
  <si>
    <t xml:space="preserve">     の他の小売業」が25,182人(同33.5%)、「織物等小売業」が6,490人(同8.6%)などとなっている。</t>
  </si>
  <si>
    <t xml:space="preserve">       また、前回と比べると、「各種商品小売業」が唯一16.9％増となったが、「織物等小売業」が18.5％</t>
  </si>
  <si>
    <t xml:space="preserve">     減、「自動車・自転車小売業」が18.3％減など、他の業種は減少した。</t>
  </si>
  <si>
    <t>　 ② 従業者規模別従業者数の状況</t>
  </si>
  <si>
    <t xml:space="preserve">       従業者規模別に事業所数をみると、「100人以上」が7.2％増、「30～49人」が3.3％増となるなど</t>
  </si>
  <si>
    <t xml:space="preserve">     2階層で減少したが、「3～4人」が10.8％減、「2人以下」が9.1％減、「50～99人」が9.1％減など、</t>
  </si>
  <si>
    <t xml:space="preserve">     6階層で減少した。</t>
  </si>
  <si>
    <t>　 ③ 売場面積規模別の状況</t>
  </si>
  <si>
    <t xml:space="preserve">       売場面積規模別に事業所数をみると、「50㎡以上～100㎡未満」が11,041人(構成比19.7%)で最も多</t>
  </si>
  <si>
    <t xml:space="preserve">     く、次いで「100㎡以上～250㎡未満」が9,209人(同16.1%)などとなっている。</t>
  </si>
  <si>
    <t xml:space="preserve">       前回と比べると、「1,500㎡以上～3,000㎡未満」が33.8％増など、500㎡以上の階層が全て増加した</t>
  </si>
  <si>
    <t xml:space="preserve">     反面、「250㎡以上～500㎡未満」が22.4％減など500㎡未満の階層が減少している。</t>
  </si>
  <si>
    <t>第6表　  従業者規模別の従業者数</t>
  </si>
  <si>
    <t>従業者数</t>
  </si>
  <si>
    <t xml:space="preserve"> (4)　就業者数</t>
  </si>
  <si>
    <t xml:space="preserve">       平成11年調査から、従業者数に加え、新たに臨時雇用者、出向・派遣受入者の調査をしている。</t>
  </si>
  <si>
    <t xml:space="preserve">          雇用期間が1カ月以内や日雇いの人</t>
  </si>
  <si>
    <t xml:space="preserve">          他の会社など別経営の事業所から来て働いている人</t>
  </si>
  <si>
    <t xml:space="preserve">        就業者数に占めるそれぞれの構成比は、従業者数が96.9％、臨時雇用者数が2.0％、出向・派遣受</t>
  </si>
  <si>
    <t xml:space="preserve">     入者数が 1.2％となっている。</t>
  </si>
  <si>
    <t xml:space="preserve">        業種別にみると</t>
  </si>
  <si>
    <t xml:space="preserve">      ①　臨時雇用者では、卸売業で「飲食料品卸売業」が175人(構成比47.6%）で最も多く、次いで「そ</t>
  </si>
  <si>
    <t>　　　　の他の卸売業」が103人(同28.0%)などとなっている。小売業では「飲食料品小売業」が814人(同</t>
  </si>
  <si>
    <t xml:space="preserve">       49.0%)で最も多く、次いで「その他の小売業」が586人(同35.3%)などとなっている。</t>
  </si>
  <si>
    <t xml:space="preserve">      ②　出向・派遣受入者は、卸売業で「その他の卸売業」が104人(同30.1%)で最も多く、次いで「機械</t>
  </si>
  <si>
    <t xml:space="preserve">        器具卸売業」が91人(同26.3%)などとなっている。小売業では「各種商品小売業」が421人(同48.2%)</t>
  </si>
  <si>
    <t xml:space="preserve">        で最も多く、次いで「織物・衣服小売業」が184人(同21.1%)などとなっている。</t>
  </si>
  <si>
    <t>第7表　就業者数、出向・派遣受入者数等との状況</t>
  </si>
  <si>
    <t>従業者数</t>
  </si>
  <si>
    <t>臨時雇   用者数</t>
  </si>
  <si>
    <t>出向・派遣受入者数</t>
  </si>
  <si>
    <t>就業者数</t>
  </si>
  <si>
    <t>人</t>
  </si>
  <si>
    <t>人</t>
  </si>
  <si>
    <t xml:space="preserve">       小売業全体に占める年間商品販売額の割合は28.8％となっており、業種別にこの割合をみると、「各種</t>
  </si>
  <si>
    <t>　　 商品小売業」が98.0％、「織物等小売業」が42.3％などとなっている。</t>
  </si>
  <si>
    <t xml:space="preserve"> 　④ 大規模小売店舗内事業所の売場面積 </t>
  </si>
  <si>
    <t xml:space="preserve">       売場面積は656,714㎡で、業種別に構成比をみると、「各種商品小売業」が29.4％、「飲食料品小売業」</t>
  </si>
  <si>
    <t xml:space="preserve">     が26.3％などとなっている。</t>
  </si>
  <si>
    <t xml:space="preserve">       小売業全体に占める売場面積の割合は41.9％となっており、業種別にこの割合をみると「各種商品小売</t>
  </si>
  <si>
    <t xml:space="preserve">     業」が97.9％、「家具等小売業」が45.9％などとなっている。</t>
  </si>
  <si>
    <t>第　表　産業分類別大規模小売店舗内の事業所の状況</t>
  </si>
  <si>
    <t>事業所数</t>
  </si>
  <si>
    <t>従業者数</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</si>
</sst>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 ;[Red]\-#,##0.0\ "/>
    <numFmt numFmtId="179" formatCode="#,##0_ "/>
    <numFmt numFmtId="180" formatCode="0.0;&quot;△ &quot;0.0"/>
    <numFmt numFmtId="181" formatCode="0_ "/>
    <numFmt numFmtId="182" formatCode="#,##0;&quot;△ &quot;#,##0"/>
    <numFmt numFmtId="183" formatCode="0;&quot;△ &quot;0"/>
    <numFmt numFmtId="184" formatCode="#,##0.0;&quot;△ &quot;#,##0.0"/>
    <numFmt numFmtId="185" formatCode="#,##0.0_ "/>
    <numFmt numFmtId="186" formatCode="#,##0_);\(#,##0\)"/>
    <numFmt numFmtId="187" formatCode="#,##0_ ;[Red]\-#,##0\ "/>
    <numFmt numFmtId="188" formatCode="0.0_);[Red]\(0.0\)"/>
    <numFmt numFmtId="189" formatCode="0.0;&quot;▲ &quot;0.0"/>
    <numFmt numFmtId="190" formatCode="#,##0.0;&quot;▲ &quot;#,##0.0"/>
    <numFmt numFmtId="191" formatCode="0.0"/>
    <numFmt numFmtId="192" formatCode="0.0%"/>
    <numFmt numFmtId="193" formatCode="0_);[Red]\(0\)"/>
    <numFmt numFmtId="194" formatCode="#,##0.0_);[Red]\(#,##0.0\)"/>
    <numFmt numFmtId="195" formatCode="0.0_);\(0.0\)"/>
    <numFmt numFmtId="196" formatCode="&quot;△&quot;\ #,##0;&quot;▲&quot;\ #,##0"/>
    <numFmt numFmtId="197" formatCode="#,##0.0_);\(#,##0.0\)"/>
    <numFmt numFmtId="198" formatCode="\(\1\5.0\)"/>
    <numFmt numFmtId="199" formatCode="\(\)"/>
  </numFmts>
  <fonts count="54">
    <font>
      <sz val="11"/>
      <name val="ＭＳ Ｐゴシック"/>
      <family val="3"/>
    </font>
    <font>
      <b/>
      <sz val="14"/>
      <name val="ＭＳ ゴシック"/>
      <family val="3"/>
    </font>
    <font>
      <sz val="12"/>
      <name val="ＭＳ ゴシック"/>
      <family val="3"/>
    </font>
    <font>
      <sz val="11"/>
      <name val="ＭＳ ゴシック"/>
      <family val="3"/>
    </font>
    <font>
      <sz val="10"/>
      <name val="ＭＳ 明朝"/>
      <family val="1"/>
    </font>
    <font>
      <sz val="9"/>
      <name val="ＭＳ 明朝"/>
      <family val="1"/>
    </font>
    <font>
      <b/>
      <sz val="9"/>
      <name val="ＭＳ Ｐゴシック"/>
      <family val="3"/>
    </font>
    <font>
      <sz val="8"/>
      <name val="ＭＳ Ｐゴシック"/>
      <family val="3"/>
    </font>
    <font>
      <sz val="2.25"/>
      <name val="ＭＳ Ｐゴシック"/>
      <family val="3"/>
    </font>
    <font>
      <sz val="2"/>
      <name val="ＭＳ Ｐゴシック"/>
      <family val="3"/>
    </font>
    <font>
      <sz val="1.75"/>
      <name val="ＭＳ Ｐゴシック"/>
      <family val="3"/>
    </font>
    <font>
      <sz val="10"/>
      <name val="ＭＳ Ｐゴシック"/>
      <family val="3"/>
    </font>
    <font>
      <sz val="12"/>
      <name val="ＭＳ Ｐゴシック"/>
      <family val="3"/>
    </font>
    <font>
      <sz val="11"/>
      <name val="ＭＳ 明朝"/>
      <family val="1"/>
    </font>
    <font>
      <sz val="9"/>
      <name val="ＭＳ Ｐゴシック"/>
      <family val="3"/>
    </font>
    <font>
      <sz val="8"/>
      <name val="ＭＳ 明朝"/>
      <family val="1"/>
    </font>
    <font>
      <sz val="9"/>
      <name val="ＭＳ ゴシック"/>
      <family val="3"/>
    </font>
    <font>
      <b/>
      <sz val="9"/>
      <name val="ＭＳ 明朝"/>
      <family val="1"/>
    </font>
    <font>
      <sz val="14"/>
      <name val="ＭＳ Ｐゴシック"/>
      <family val="3"/>
    </font>
    <font>
      <sz val="14"/>
      <name val="ＭＳ ゴシック"/>
      <family val="3"/>
    </font>
    <font>
      <sz val="9.75"/>
      <name val="ＭＳ Ｐゴシック"/>
      <family val="3"/>
    </font>
    <font>
      <sz val="8.5"/>
      <name val="ＭＳ Ｐゴシック"/>
      <family val="3"/>
    </font>
    <font>
      <sz val="6.25"/>
      <name val="ＭＳ Ｐゴシック"/>
      <family val="3"/>
    </font>
    <font>
      <sz val="9.5"/>
      <name val="ＭＳ Ｐゴシック"/>
      <family val="3"/>
    </font>
    <font>
      <sz val="6"/>
      <name val="ＭＳ Ｐゴシック"/>
      <family val="3"/>
    </font>
    <font>
      <sz val="2.5"/>
      <name val="ＭＳ Ｐゴシック"/>
      <family val="3"/>
    </font>
    <font>
      <sz val="9.25"/>
      <name val="ＭＳ Ｐゴシック"/>
      <family val="3"/>
    </font>
    <font>
      <b/>
      <sz val="12"/>
      <name val="ＭＳ ゴシック"/>
      <family val="3"/>
    </font>
    <font>
      <b/>
      <sz val="10"/>
      <name val="ＭＳ ゴシック"/>
      <family val="3"/>
    </font>
    <font>
      <sz val="10"/>
      <name val="ＭＳ ゴシック"/>
      <family val="3"/>
    </font>
    <font>
      <sz val="10.25"/>
      <name val="ＭＳ Ｐゴシック"/>
      <family val="3"/>
    </font>
    <font>
      <sz val="4.25"/>
      <name val="ＭＳ Ｐゴシック"/>
      <family val="3"/>
    </font>
    <font>
      <sz val="8.25"/>
      <name val="ＭＳ Ｐゴシック"/>
      <family val="3"/>
    </font>
    <font>
      <i/>
      <u val="single"/>
      <sz val="10"/>
      <name val="ＭＳ 明朝"/>
      <family val="1"/>
    </font>
    <font>
      <u val="single"/>
      <sz val="10"/>
      <name val="ＭＳ ゴシック"/>
      <family val="3"/>
    </font>
    <font>
      <b/>
      <sz val="10"/>
      <name val="ＭＳ 明朝"/>
      <family val="1"/>
    </font>
    <font>
      <sz val="11"/>
      <name val="標準明朝"/>
      <family val="1"/>
    </font>
    <font>
      <b/>
      <sz val="11"/>
      <name val="ＭＳ ゴシック"/>
      <family val="3"/>
    </font>
    <font>
      <b/>
      <sz val="10"/>
      <name val="ＭＳ Ｐゴシック"/>
      <family val="3"/>
    </font>
    <font>
      <sz val="14.5"/>
      <name val="ＭＳ Ｐゴシック"/>
      <family val="3"/>
    </font>
    <font>
      <sz val="10.5"/>
      <name val="ＭＳ Ｐゴシック"/>
      <family val="3"/>
    </font>
    <font>
      <sz val="10.75"/>
      <name val="ＭＳ Ｐゴシック"/>
      <family val="3"/>
    </font>
    <font>
      <sz val="11.5"/>
      <name val="ＭＳ Ｐゴシック"/>
      <family val="3"/>
    </font>
    <font>
      <sz val="10"/>
      <name val="ＭＳ Ｐ明朝"/>
      <family val="1"/>
    </font>
    <font>
      <sz val="5.5"/>
      <name val="ＭＳ Ｐゴシック"/>
      <family val="3"/>
    </font>
    <font>
      <sz val="7"/>
      <name val="ＭＳ Ｐゴシック"/>
      <family val="3"/>
    </font>
    <font>
      <sz val="8.75"/>
      <name val="ＭＳ Ｐゴシック"/>
      <family val="3"/>
    </font>
    <font>
      <sz val="8"/>
      <name val="ＭＳ ゴシック"/>
      <family val="3"/>
    </font>
    <font>
      <b/>
      <sz val="14"/>
      <name val="ＭＳ Ｐゴシック"/>
      <family val="3"/>
    </font>
    <font>
      <sz val="17"/>
      <name val="ＭＳ Ｐゴシック"/>
      <family val="3"/>
    </font>
    <font>
      <sz val="15.5"/>
      <name val="ＭＳ Ｐゴシック"/>
      <family val="3"/>
    </font>
    <font>
      <sz val="15.75"/>
      <name val="ＭＳ Ｐゴシック"/>
      <family val="3"/>
    </font>
    <font>
      <sz val="5.75"/>
      <name val="ＭＳ Ｐゴシック"/>
      <family val="3"/>
    </font>
    <font>
      <sz val="11"/>
      <name val="ＪＳ明朝"/>
      <family val="1"/>
    </font>
  </fonts>
  <fills count="9">
    <fill>
      <patternFill/>
    </fill>
    <fill>
      <patternFill patternType="gray125"/>
    </fill>
    <fill>
      <patternFill patternType="darkTrellis"/>
    </fill>
    <fill>
      <patternFill patternType="lightHorizontal"/>
    </fill>
    <fill>
      <patternFill patternType="lightUp"/>
    </fill>
    <fill>
      <patternFill patternType="gray0625"/>
    </fill>
    <fill>
      <patternFill patternType="lightDown"/>
    </fill>
    <fill>
      <patternFill patternType="lightGrid"/>
    </fill>
    <fill>
      <patternFill patternType="solid">
        <fgColor indexed="24"/>
        <bgColor indexed="64"/>
      </patternFill>
    </fill>
  </fills>
  <borders count="10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medium"/>
      <right style="thin"/>
      <top style="medium"/>
      <bottom style="medium"/>
    </border>
    <border>
      <left style="medium"/>
      <right style="medium"/>
      <top style="medium"/>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style="medium"/>
      <top style="thin"/>
      <bottom style="thin"/>
    </border>
    <border>
      <left style="medium"/>
      <right>
        <color indexed="63"/>
      </right>
      <top>
        <color indexed="63"/>
      </top>
      <bottom style="dashed"/>
    </border>
    <border>
      <left>
        <color indexed="63"/>
      </left>
      <right>
        <color indexed="63"/>
      </right>
      <top>
        <color indexed="63"/>
      </top>
      <bottom style="dashed"/>
    </border>
    <border>
      <left style="thin"/>
      <right style="thin"/>
      <top>
        <color indexed="63"/>
      </top>
      <bottom style="dashed"/>
    </border>
    <border>
      <left>
        <color indexed="63"/>
      </left>
      <right style="thin"/>
      <top>
        <color indexed="63"/>
      </top>
      <bottom style="dashed"/>
    </border>
    <border>
      <left>
        <color indexed="63"/>
      </left>
      <right style="medium"/>
      <top>
        <color indexed="63"/>
      </top>
      <bottom style="dashed"/>
    </border>
    <border>
      <left>
        <color indexed="63"/>
      </left>
      <right style="thin"/>
      <top style="dashed"/>
      <bottom>
        <color indexed="63"/>
      </bottom>
    </border>
    <border>
      <left>
        <color indexed="63"/>
      </left>
      <right style="medium"/>
      <top style="dashed"/>
      <bottom>
        <color indexed="63"/>
      </bottom>
    </border>
    <border>
      <left style="medium"/>
      <right style="medium"/>
      <top>
        <color indexed="63"/>
      </top>
      <bottom style="dashed"/>
    </border>
    <border>
      <left style="thin"/>
      <right>
        <color indexed="63"/>
      </right>
      <top>
        <color indexed="63"/>
      </top>
      <bottom style="dashed"/>
    </border>
    <border>
      <left style="thin"/>
      <right style="thin"/>
      <top style="dashed"/>
      <bottom style="medium"/>
    </border>
    <border>
      <left>
        <color indexed="63"/>
      </left>
      <right style="thin"/>
      <top>
        <color indexed="63"/>
      </top>
      <bottom style="medium"/>
    </border>
    <border>
      <left style="thin"/>
      <right>
        <color indexed="63"/>
      </right>
      <top style="dashed"/>
      <bottom style="medium"/>
    </border>
    <border>
      <left>
        <color indexed="63"/>
      </left>
      <right style="medium"/>
      <top style="dashed"/>
      <bottom style="medium"/>
    </border>
    <border>
      <left>
        <color indexed="63"/>
      </left>
      <right style="thin"/>
      <top style="dashed"/>
      <bottom style="medium"/>
    </border>
    <border>
      <left>
        <color indexed="63"/>
      </left>
      <right style="medium"/>
      <top style="medium"/>
      <bottom style="thin"/>
    </border>
    <border>
      <left>
        <color indexed="63"/>
      </left>
      <right>
        <color indexed="63"/>
      </right>
      <top style="medium"/>
      <bottom style="thin"/>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medium"/>
      <right>
        <color indexed="63"/>
      </right>
      <top style="mediumDashed"/>
      <bottom style="mediumDashed"/>
    </border>
    <border>
      <left>
        <color indexed="63"/>
      </left>
      <right style="medium"/>
      <top style="mediumDashed"/>
      <bottom style="mediumDashed"/>
    </border>
    <border>
      <left>
        <color indexed="63"/>
      </left>
      <right>
        <color indexed="63"/>
      </right>
      <top style="mediumDashed"/>
      <bottom style="mediumDashed"/>
    </border>
    <border>
      <left style="medium"/>
      <right style="medium"/>
      <top style="mediumDashed"/>
      <bottom style="mediumDash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medium"/>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dashed"/>
      <right style="thin"/>
      <top>
        <color indexed="63"/>
      </top>
      <bottom style="medium"/>
    </border>
    <border>
      <left style="thin"/>
      <right style="thin"/>
      <top style="thin"/>
      <bottom style="medium"/>
    </border>
    <border>
      <left style="thin"/>
      <right style="thin"/>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color indexed="63"/>
      </bottom>
    </border>
    <border>
      <left style="medium"/>
      <right>
        <color indexed="63"/>
      </right>
      <top style="thick"/>
      <bottom>
        <color indexed="63"/>
      </bottom>
    </border>
    <border>
      <left style="medium"/>
      <right style="medium"/>
      <top style="thick"/>
      <bottom>
        <color indexed="63"/>
      </bottom>
    </border>
    <border>
      <left>
        <color indexed="63"/>
      </left>
      <right style="medium"/>
      <top style="thick"/>
      <bottom>
        <color indexed="63"/>
      </bottom>
    </border>
    <border>
      <left style="thick"/>
      <right>
        <color indexed="63"/>
      </right>
      <top>
        <color indexed="63"/>
      </top>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medium"/>
      <right style="thin"/>
      <top style="medium"/>
      <bottom>
        <color indexed="63"/>
      </bottom>
    </border>
    <border>
      <left>
        <color indexed="63"/>
      </left>
      <right style="thin"/>
      <top style="medium"/>
      <bottom style="medium"/>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36" fillId="0" borderId="0">
      <alignment/>
      <protection/>
    </xf>
  </cellStyleXfs>
  <cellXfs count="9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180" fontId="0" fillId="0" borderId="0" xfId="0" applyNumberFormat="1" applyFont="1" applyAlignment="1">
      <alignment/>
    </xf>
    <xf numFmtId="0" fontId="5" fillId="0" borderId="0" xfId="0" applyFont="1" applyBorder="1" applyAlignment="1">
      <alignment/>
    </xf>
    <xf numFmtId="180" fontId="3" fillId="0" borderId="0" xfId="0" applyNumberFormat="1" applyFont="1" applyAlignment="1">
      <alignment/>
    </xf>
    <xf numFmtId="180" fontId="4" fillId="0" borderId="0" xfId="0" applyNumberFormat="1" applyFont="1" applyAlignment="1">
      <alignment/>
    </xf>
    <xf numFmtId="0" fontId="13" fillId="0" borderId="0" xfId="0" applyFont="1" applyAlignment="1">
      <alignment/>
    </xf>
    <xf numFmtId="0" fontId="0" fillId="0" borderId="0" xfId="0" applyBorder="1" applyAlignment="1">
      <alignment/>
    </xf>
    <xf numFmtId="38" fontId="0" fillId="0" borderId="0" xfId="16" applyAlignment="1">
      <alignment/>
    </xf>
    <xf numFmtId="180" fontId="0" fillId="0" borderId="0" xfId="0" applyNumberFormat="1" applyAlignment="1">
      <alignment/>
    </xf>
    <xf numFmtId="0" fontId="6" fillId="0" borderId="0" xfId="0" applyFont="1" applyAlignment="1">
      <alignment/>
    </xf>
    <xf numFmtId="0" fontId="14" fillId="0" borderId="0" xfId="0" applyFont="1" applyAlignment="1">
      <alignmen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xf>
    <xf numFmtId="0" fontId="5" fillId="0" borderId="1"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15" fillId="0" borderId="10" xfId="0" applyFont="1" applyBorder="1" applyAlignment="1">
      <alignment horizontal="right"/>
    </xf>
    <xf numFmtId="0" fontId="15" fillId="0" borderId="11" xfId="0" applyFont="1" applyBorder="1" applyAlignment="1">
      <alignment horizontal="right"/>
    </xf>
    <xf numFmtId="0" fontId="15" fillId="0" borderId="12" xfId="0" applyFont="1" applyBorder="1" applyAlignment="1">
      <alignment horizontal="right"/>
    </xf>
    <xf numFmtId="0" fontId="15" fillId="0" borderId="0" xfId="0" applyFont="1" applyBorder="1" applyAlignment="1">
      <alignment horizontal="right"/>
    </xf>
    <xf numFmtId="0" fontId="15" fillId="0" borderId="13" xfId="0" applyFont="1" applyBorder="1" applyAlignment="1">
      <alignment horizontal="right"/>
    </xf>
    <xf numFmtId="0" fontId="15" fillId="0" borderId="14" xfId="0" applyFont="1" applyBorder="1" applyAlignment="1">
      <alignment horizontal="right"/>
    </xf>
    <xf numFmtId="0" fontId="16" fillId="0" borderId="4" xfId="0" applyFont="1" applyBorder="1" applyAlignment="1">
      <alignment/>
    </xf>
    <xf numFmtId="0" fontId="16" fillId="0" borderId="0" xfId="0" applyFont="1" applyBorder="1" applyAlignment="1">
      <alignment/>
    </xf>
    <xf numFmtId="179" fontId="16" fillId="0" borderId="4" xfId="0" applyNumberFormat="1" applyFont="1" applyBorder="1" applyAlignment="1">
      <alignment/>
    </xf>
    <xf numFmtId="179" fontId="16" fillId="0" borderId="0" xfId="0" applyNumberFormat="1" applyFont="1" applyBorder="1" applyAlignment="1">
      <alignment/>
    </xf>
    <xf numFmtId="179" fontId="16" fillId="0" borderId="14" xfId="0" applyNumberFormat="1" applyFont="1" applyBorder="1" applyAlignment="1">
      <alignment/>
    </xf>
    <xf numFmtId="182" fontId="16" fillId="0" borderId="0" xfId="0" applyNumberFormat="1" applyFont="1" applyBorder="1" applyAlignment="1">
      <alignment/>
    </xf>
    <xf numFmtId="180" fontId="16" fillId="0" borderId="13" xfId="0" applyNumberFormat="1" applyFont="1" applyBorder="1" applyAlignment="1">
      <alignment/>
    </xf>
    <xf numFmtId="0" fontId="16" fillId="0" borderId="0" xfId="0" applyFont="1" applyBorder="1" applyAlignment="1">
      <alignment horizontal="right"/>
    </xf>
    <xf numFmtId="0" fontId="16" fillId="0" borderId="14" xfId="0" applyFont="1" applyBorder="1" applyAlignment="1">
      <alignment horizontal="right"/>
    </xf>
    <xf numFmtId="179" fontId="5" fillId="0" borderId="4" xfId="0" applyNumberFormat="1" applyFont="1" applyBorder="1" applyAlignment="1">
      <alignment/>
    </xf>
    <xf numFmtId="179" fontId="5" fillId="0" borderId="0" xfId="0" applyNumberFormat="1" applyFont="1" applyBorder="1" applyAlignment="1">
      <alignment/>
    </xf>
    <xf numFmtId="179" fontId="5" fillId="0" borderId="14" xfId="0" applyNumberFormat="1" applyFont="1" applyBorder="1" applyAlignment="1">
      <alignment/>
    </xf>
    <xf numFmtId="182" fontId="5" fillId="0" borderId="0" xfId="0" applyNumberFormat="1" applyFont="1" applyBorder="1" applyAlignment="1">
      <alignment/>
    </xf>
    <xf numFmtId="180" fontId="5" fillId="0" borderId="13" xfId="0" applyNumberFormat="1" applyFont="1" applyBorder="1" applyAlignment="1">
      <alignment/>
    </xf>
    <xf numFmtId="0" fontId="5" fillId="0" borderId="14" xfId="0" applyFont="1" applyBorder="1" applyAlignment="1">
      <alignment/>
    </xf>
    <xf numFmtId="176" fontId="16" fillId="0" borderId="0" xfId="0" applyNumberFormat="1" applyFont="1" applyBorder="1" applyAlignment="1">
      <alignment/>
    </xf>
    <xf numFmtId="176" fontId="16" fillId="0" borderId="14" xfId="0" applyNumberFormat="1" applyFont="1" applyBorder="1" applyAlignment="1">
      <alignment/>
    </xf>
    <xf numFmtId="176" fontId="5" fillId="0" borderId="0" xfId="0" applyNumberFormat="1" applyFont="1" applyBorder="1" applyAlignment="1">
      <alignment/>
    </xf>
    <xf numFmtId="176" fontId="5" fillId="0" borderId="14" xfId="0" applyNumberFormat="1" applyFont="1" applyBorder="1" applyAlignment="1">
      <alignment/>
    </xf>
    <xf numFmtId="0" fontId="5" fillId="0" borderId="4" xfId="0" applyFont="1" applyBorder="1" applyAlignment="1">
      <alignment vertical="top"/>
    </xf>
    <xf numFmtId="0" fontId="5" fillId="0" borderId="0" xfId="0" applyFont="1" applyBorder="1" applyAlignment="1">
      <alignment wrapText="1"/>
    </xf>
    <xf numFmtId="179" fontId="5" fillId="0" borderId="5" xfId="0" applyNumberFormat="1" applyFont="1" applyBorder="1" applyAlignment="1">
      <alignment/>
    </xf>
    <xf numFmtId="179" fontId="5" fillId="0" borderId="6" xfId="0" applyNumberFormat="1" applyFont="1" applyBorder="1" applyAlignment="1">
      <alignment/>
    </xf>
    <xf numFmtId="179" fontId="5" fillId="0" borderId="9" xfId="0" applyNumberFormat="1" applyFont="1" applyBorder="1" applyAlignment="1">
      <alignment/>
    </xf>
    <xf numFmtId="182" fontId="5" fillId="0" borderId="6" xfId="0" applyNumberFormat="1" applyFont="1" applyBorder="1" applyAlignment="1">
      <alignment/>
    </xf>
    <xf numFmtId="180" fontId="5" fillId="0" borderId="8" xfId="0" applyNumberFormat="1" applyFont="1" applyBorder="1" applyAlignment="1">
      <alignment/>
    </xf>
    <xf numFmtId="176" fontId="5" fillId="0" borderId="6" xfId="0" applyNumberFormat="1" applyFont="1" applyBorder="1" applyAlignment="1">
      <alignment/>
    </xf>
    <xf numFmtId="176" fontId="5" fillId="0" borderId="9" xfId="0" applyNumberFormat="1" applyFont="1" applyBorder="1" applyAlignment="1">
      <alignment/>
    </xf>
    <xf numFmtId="180" fontId="5" fillId="0" borderId="0" xfId="0" applyNumberFormat="1" applyFont="1" applyBorder="1" applyAlignment="1">
      <alignment/>
    </xf>
    <xf numFmtId="0" fontId="17" fillId="0" borderId="0" xfId="0" applyFont="1" applyAlignment="1">
      <alignment/>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15" fillId="0" borderId="4" xfId="0" applyFont="1" applyBorder="1" applyAlignment="1">
      <alignment horizontal="right"/>
    </xf>
    <xf numFmtId="38" fontId="15" fillId="0" borderId="0" xfId="16" applyFont="1" applyBorder="1" applyAlignment="1">
      <alignment horizontal="right"/>
    </xf>
    <xf numFmtId="0" fontId="5" fillId="0" borderId="0" xfId="0" applyFont="1" applyBorder="1" applyAlignment="1">
      <alignment horizontal="right"/>
    </xf>
    <xf numFmtId="0" fontId="16" fillId="0" borderId="4" xfId="0" applyFont="1" applyBorder="1" applyAlignment="1">
      <alignment horizontal="center"/>
    </xf>
    <xf numFmtId="179" fontId="16" fillId="0" borderId="0" xfId="0" applyNumberFormat="1" applyFont="1" applyBorder="1" applyAlignment="1">
      <alignment horizontal="right"/>
    </xf>
    <xf numFmtId="184" fontId="16" fillId="0" borderId="14" xfId="0" applyNumberFormat="1" applyFont="1" applyBorder="1" applyAlignment="1">
      <alignment/>
    </xf>
    <xf numFmtId="180" fontId="16" fillId="0" borderId="0" xfId="0" applyNumberFormat="1" applyFont="1" applyBorder="1" applyAlignment="1">
      <alignment/>
    </xf>
    <xf numFmtId="180" fontId="16" fillId="0" borderId="14" xfId="0" applyNumberFormat="1" applyFont="1" applyBorder="1" applyAlignment="1">
      <alignment/>
    </xf>
    <xf numFmtId="179" fontId="5" fillId="0" borderId="0" xfId="0" applyNumberFormat="1" applyFont="1" applyBorder="1" applyAlignment="1">
      <alignment horizontal="right"/>
    </xf>
    <xf numFmtId="180" fontId="5" fillId="0" borderId="14" xfId="0" applyNumberFormat="1" applyFont="1" applyBorder="1" applyAlignment="1">
      <alignment/>
    </xf>
    <xf numFmtId="0" fontId="5" fillId="0" borderId="4" xfId="0" applyFont="1" applyBorder="1" applyAlignment="1">
      <alignment horizontal="center"/>
    </xf>
    <xf numFmtId="184" fontId="5" fillId="0" borderId="14" xfId="0" applyNumberFormat="1" applyFont="1" applyBorder="1" applyAlignment="1">
      <alignment/>
    </xf>
    <xf numFmtId="0" fontId="5" fillId="0" borderId="6" xfId="0" applyFont="1" applyBorder="1" applyAlignment="1">
      <alignment horizontal="right"/>
    </xf>
    <xf numFmtId="0" fontId="5" fillId="0" borderId="9" xfId="0" applyFont="1" applyBorder="1" applyAlignment="1">
      <alignment/>
    </xf>
    <xf numFmtId="179" fontId="5" fillId="0" borderId="0" xfId="0" applyNumberFormat="1" applyFont="1" applyAlignment="1">
      <alignment/>
    </xf>
    <xf numFmtId="176" fontId="5" fillId="0" borderId="0" xfId="0" applyNumberFormat="1" applyFont="1" applyAlignment="1">
      <alignment/>
    </xf>
    <xf numFmtId="180" fontId="5" fillId="0" borderId="0" xfId="0" applyNumberFormat="1" applyFont="1" applyAlignment="1">
      <alignment/>
    </xf>
    <xf numFmtId="38" fontId="0" fillId="0" borderId="0" xfId="16" applyFont="1" applyAlignment="1">
      <alignment/>
    </xf>
    <xf numFmtId="0" fontId="5" fillId="0" borderId="5" xfId="0" applyFont="1" applyBorder="1" applyAlignment="1">
      <alignment horizontal="center"/>
    </xf>
    <xf numFmtId="0" fontId="5" fillId="0" borderId="8" xfId="0" applyFont="1" applyBorder="1" applyAlignment="1">
      <alignment horizontal="center" vertical="center"/>
    </xf>
    <xf numFmtId="0" fontId="5" fillId="0" borderId="10" xfId="0" applyFont="1" applyBorder="1" applyAlignment="1">
      <alignment/>
    </xf>
    <xf numFmtId="176" fontId="16" fillId="0" borderId="4" xfId="0" applyNumberFormat="1" applyFont="1" applyBorder="1" applyAlignment="1">
      <alignment/>
    </xf>
    <xf numFmtId="176" fontId="5" fillId="0" borderId="4" xfId="0" applyNumberFormat="1" applyFont="1" applyBorder="1" applyAlignment="1">
      <alignment/>
    </xf>
    <xf numFmtId="0" fontId="5" fillId="0" borderId="0" xfId="0" applyFont="1" applyBorder="1" applyAlignment="1">
      <alignment horizontal="center"/>
    </xf>
    <xf numFmtId="184" fontId="16" fillId="0" borderId="4" xfId="0" applyNumberFormat="1" applyFont="1" applyBorder="1" applyAlignment="1">
      <alignment/>
    </xf>
    <xf numFmtId="185" fontId="16" fillId="0" borderId="4" xfId="0" applyNumberFormat="1" applyFont="1" applyBorder="1" applyAlignment="1">
      <alignment/>
    </xf>
    <xf numFmtId="185" fontId="16" fillId="0" borderId="14" xfId="0" applyNumberFormat="1" applyFont="1" applyBorder="1" applyAlignment="1">
      <alignment/>
    </xf>
    <xf numFmtId="185" fontId="5" fillId="0" borderId="4" xfId="0" applyNumberFormat="1" applyFont="1" applyBorder="1" applyAlignment="1">
      <alignment/>
    </xf>
    <xf numFmtId="185" fontId="5" fillId="0" borderId="14" xfId="0" applyNumberFormat="1" applyFont="1" applyBorder="1" applyAlignment="1">
      <alignment/>
    </xf>
    <xf numFmtId="0" fontId="5" fillId="0" borderId="4" xfId="0" applyFont="1" applyBorder="1" applyAlignment="1">
      <alignment/>
    </xf>
    <xf numFmtId="0" fontId="5" fillId="0" borderId="0" xfId="0" applyFont="1" applyBorder="1" applyAlignment="1">
      <alignment/>
    </xf>
    <xf numFmtId="184" fontId="16" fillId="0" borderId="5" xfId="0" applyNumberFormat="1" applyFont="1" applyBorder="1" applyAlignment="1">
      <alignment/>
    </xf>
    <xf numFmtId="185" fontId="5" fillId="0" borderId="5" xfId="0" applyNumberFormat="1" applyFont="1" applyBorder="1" applyAlignment="1">
      <alignment/>
    </xf>
    <xf numFmtId="185" fontId="5" fillId="0" borderId="9" xfId="0" applyNumberFormat="1" applyFont="1" applyBorder="1" applyAlignment="1">
      <alignment/>
    </xf>
    <xf numFmtId="0" fontId="5" fillId="0" borderId="4" xfId="0" applyFont="1" applyBorder="1" applyAlignment="1">
      <alignment horizontal="center" vertical="center"/>
    </xf>
    <xf numFmtId="0" fontId="15" fillId="0" borderId="4" xfId="0" applyFont="1" applyBorder="1" applyAlignment="1">
      <alignment/>
    </xf>
    <xf numFmtId="0" fontId="15" fillId="0" borderId="0" xfId="0" applyFont="1" applyBorder="1" applyAlignment="1">
      <alignment/>
    </xf>
    <xf numFmtId="0" fontId="5" fillId="0" borderId="4" xfId="0" applyFont="1" applyBorder="1" applyAlignment="1">
      <alignment horizontal="right"/>
    </xf>
    <xf numFmtId="0" fontId="16" fillId="0" borderId="0" xfId="0" applyFont="1" applyBorder="1" applyAlignment="1">
      <alignment horizontal="center"/>
    </xf>
    <xf numFmtId="0" fontId="5" fillId="0" borderId="8" xfId="0" applyFont="1" applyBorder="1" applyAlignment="1">
      <alignment/>
    </xf>
    <xf numFmtId="0" fontId="5"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xf>
    <xf numFmtId="177" fontId="16" fillId="0" borderId="4" xfId="0" applyNumberFormat="1" applyFont="1" applyBorder="1" applyAlignment="1">
      <alignment/>
    </xf>
    <xf numFmtId="179" fontId="16" fillId="0" borderId="4" xfId="0" applyNumberFormat="1" applyFont="1" applyBorder="1" applyAlignment="1">
      <alignment/>
    </xf>
    <xf numFmtId="0" fontId="16" fillId="0" borderId="14" xfId="0" applyFont="1" applyBorder="1" applyAlignment="1">
      <alignment/>
    </xf>
    <xf numFmtId="177" fontId="16" fillId="0" borderId="4" xfId="0" applyNumberFormat="1" applyFont="1" applyBorder="1" applyAlignment="1">
      <alignment/>
    </xf>
    <xf numFmtId="177" fontId="5" fillId="0" borderId="4" xfId="0" applyNumberFormat="1" applyFont="1" applyBorder="1" applyAlignment="1">
      <alignment/>
    </xf>
    <xf numFmtId="179" fontId="5" fillId="0" borderId="4" xfId="0" applyNumberFormat="1" applyFont="1" applyBorder="1" applyAlignment="1">
      <alignment/>
    </xf>
    <xf numFmtId="177" fontId="5" fillId="0" borderId="4" xfId="0" applyNumberFormat="1" applyFont="1" applyBorder="1" applyAlignment="1">
      <alignment/>
    </xf>
    <xf numFmtId="177" fontId="5" fillId="0" borderId="5" xfId="0" applyNumberFormat="1" applyFont="1" applyBorder="1" applyAlignment="1">
      <alignment/>
    </xf>
    <xf numFmtId="179" fontId="5" fillId="0" borderId="5" xfId="0" applyNumberFormat="1" applyFont="1" applyBorder="1" applyAlignment="1">
      <alignment/>
    </xf>
    <xf numFmtId="177" fontId="5" fillId="0" borderId="5" xfId="0" applyNumberFormat="1" applyFont="1" applyBorder="1" applyAlignment="1">
      <alignment/>
    </xf>
    <xf numFmtId="0" fontId="27" fillId="0" borderId="0" xfId="0" applyFont="1" applyAlignment="1">
      <alignment/>
    </xf>
    <xf numFmtId="0" fontId="11" fillId="0" borderId="0" xfId="0" applyFont="1" applyAlignment="1">
      <alignment/>
    </xf>
    <xf numFmtId="0" fontId="28" fillId="0" borderId="0" xfId="0" applyFont="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4" xfId="0" applyFont="1" applyBorder="1" applyAlignment="1">
      <alignment/>
    </xf>
    <xf numFmtId="0" fontId="4" fillId="0" borderId="0" xfId="0" applyFont="1" applyBorder="1" applyAlignment="1">
      <alignment/>
    </xf>
    <xf numFmtId="0" fontId="5" fillId="0" borderId="13" xfId="0" applyFont="1" applyBorder="1" applyAlignment="1">
      <alignment horizontal="right"/>
    </xf>
    <xf numFmtId="179" fontId="11" fillId="0" borderId="0" xfId="0" applyNumberFormat="1" applyFont="1" applyAlignment="1">
      <alignment/>
    </xf>
    <xf numFmtId="0" fontId="29" fillId="0" borderId="4" xfId="0" applyFont="1" applyBorder="1" applyAlignment="1">
      <alignment horizontal="center"/>
    </xf>
    <xf numFmtId="0" fontId="29" fillId="0" borderId="0" xfId="0" applyFont="1" applyBorder="1" applyAlignment="1">
      <alignment horizontal="justify"/>
    </xf>
    <xf numFmtId="187" fontId="29" fillId="0" borderId="13" xfId="16" applyNumberFormat="1" applyFont="1" applyBorder="1" applyAlignment="1">
      <alignment/>
    </xf>
    <xf numFmtId="0" fontId="29" fillId="0" borderId="0" xfId="0" applyFont="1" applyBorder="1" applyAlignment="1">
      <alignment horizontal="right"/>
    </xf>
    <xf numFmtId="176" fontId="29" fillId="0" borderId="4" xfId="0" applyNumberFormat="1" applyFont="1" applyBorder="1" applyAlignment="1">
      <alignment/>
    </xf>
    <xf numFmtId="177" fontId="29" fillId="0" borderId="13" xfId="0" applyNumberFormat="1" applyFont="1" applyBorder="1" applyAlignment="1">
      <alignment/>
    </xf>
    <xf numFmtId="0" fontId="29" fillId="0" borderId="0" xfId="0" applyFont="1" applyBorder="1" applyAlignment="1">
      <alignment/>
    </xf>
    <xf numFmtId="0" fontId="29" fillId="0" borderId="4" xfId="0" applyFont="1" applyBorder="1" applyAlignment="1">
      <alignment/>
    </xf>
    <xf numFmtId="0" fontId="29" fillId="0" borderId="0" xfId="0" applyFont="1" applyBorder="1" applyAlignment="1">
      <alignment/>
    </xf>
    <xf numFmtId="0" fontId="4" fillId="0" borderId="4" xfId="0" applyFont="1" applyBorder="1" applyAlignment="1">
      <alignment horizontal="center"/>
    </xf>
    <xf numFmtId="187" fontId="4" fillId="0" borderId="13" xfId="16" applyNumberFormat="1" applyFont="1" applyBorder="1" applyAlignment="1">
      <alignment/>
    </xf>
    <xf numFmtId="177" fontId="4" fillId="0" borderId="13" xfId="0" applyNumberFormat="1" applyFont="1" applyBorder="1" applyAlignment="1">
      <alignment/>
    </xf>
    <xf numFmtId="176" fontId="4" fillId="0" borderId="4" xfId="0" applyNumberFormat="1" applyFont="1" applyBorder="1" applyAlignment="1">
      <alignment/>
    </xf>
    <xf numFmtId="0" fontId="4" fillId="0" borderId="5" xfId="0" applyFont="1" applyBorder="1" applyAlignment="1">
      <alignment horizontal="center"/>
    </xf>
    <xf numFmtId="0" fontId="4" fillId="0" borderId="6" xfId="0" applyFont="1" applyBorder="1" applyAlignment="1">
      <alignment/>
    </xf>
    <xf numFmtId="187" fontId="4" fillId="0" borderId="8" xfId="16" applyNumberFormat="1" applyFont="1" applyBorder="1" applyAlignment="1">
      <alignment/>
    </xf>
    <xf numFmtId="176" fontId="4" fillId="0" borderId="8" xfId="0" applyNumberFormat="1" applyFont="1" applyBorder="1" applyAlignment="1">
      <alignment/>
    </xf>
    <xf numFmtId="176" fontId="4" fillId="0" borderId="5" xfId="0" applyNumberFormat="1" applyFont="1" applyBorder="1" applyAlignment="1">
      <alignment/>
    </xf>
    <xf numFmtId="177" fontId="4" fillId="0" borderId="8" xfId="0" applyNumberFormat="1" applyFont="1" applyBorder="1" applyAlignment="1">
      <alignment/>
    </xf>
    <xf numFmtId="0" fontId="12" fillId="0" borderId="0" xfId="0" applyFont="1" applyAlignment="1">
      <alignment/>
    </xf>
    <xf numFmtId="0" fontId="29" fillId="0" borderId="0" xfId="0" applyFont="1" applyAlignment="1">
      <alignment/>
    </xf>
    <xf numFmtId="0" fontId="4" fillId="0" borderId="0"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4" fillId="0" borderId="26" xfId="0" applyFont="1" applyBorder="1" applyAlignment="1">
      <alignment horizontal="center"/>
    </xf>
    <xf numFmtId="179" fontId="4" fillId="0" borderId="27" xfId="0" applyNumberFormat="1" applyFont="1" applyBorder="1" applyAlignment="1">
      <alignment horizontal="right"/>
    </xf>
    <xf numFmtId="179" fontId="4" fillId="0" borderId="28" xfId="0" applyNumberFormat="1" applyFont="1" applyBorder="1" applyAlignment="1">
      <alignment horizontal="right"/>
    </xf>
    <xf numFmtId="179" fontId="4" fillId="0" borderId="0" xfId="0" applyNumberFormat="1" applyFont="1" applyBorder="1" applyAlignment="1">
      <alignment horizontal="right"/>
    </xf>
    <xf numFmtId="0" fontId="4" fillId="0" borderId="0" xfId="0" applyFont="1" applyBorder="1" applyAlignment="1">
      <alignment horizontal="right"/>
    </xf>
    <xf numFmtId="0" fontId="4" fillId="0" borderId="29" xfId="0" applyFont="1" applyBorder="1" applyAlignment="1">
      <alignment horizontal="right"/>
    </xf>
    <xf numFmtId="0" fontId="4" fillId="0" borderId="14"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xf>
    <xf numFmtId="179" fontId="4" fillId="0" borderId="27" xfId="0" applyNumberFormat="1" applyFont="1" applyBorder="1" applyAlignment="1">
      <alignment/>
    </xf>
    <xf numFmtId="179" fontId="4" fillId="0" borderId="28" xfId="0" applyNumberFormat="1" applyFont="1" applyBorder="1" applyAlignment="1">
      <alignment/>
    </xf>
    <xf numFmtId="179" fontId="4" fillId="0" borderId="0" xfId="0" applyNumberFormat="1" applyFont="1" applyBorder="1" applyAlignment="1">
      <alignment/>
    </xf>
    <xf numFmtId="0" fontId="4" fillId="0" borderId="29" xfId="0" applyFont="1" applyBorder="1" applyAlignment="1">
      <alignment/>
    </xf>
    <xf numFmtId="0" fontId="4" fillId="0" borderId="14" xfId="0" applyFont="1" applyBorder="1" applyAlignment="1">
      <alignment/>
    </xf>
    <xf numFmtId="184" fontId="29" fillId="0" borderId="27" xfId="0" applyNumberFormat="1" applyFont="1" applyBorder="1" applyAlignment="1">
      <alignment/>
    </xf>
    <xf numFmtId="177" fontId="4" fillId="0" borderId="0" xfId="0" applyNumberFormat="1" applyFont="1" applyBorder="1" applyAlignment="1">
      <alignment horizontal="right"/>
    </xf>
    <xf numFmtId="184" fontId="4" fillId="0" borderId="27" xfId="0" applyNumberFormat="1" applyFont="1" applyBorder="1" applyAlignment="1">
      <alignment/>
    </xf>
    <xf numFmtId="188" fontId="4" fillId="0" borderId="28" xfId="0" applyNumberFormat="1" applyFont="1" applyBorder="1" applyAlignment="1">
      <alignment/>
    </xf>
    <xf numFmtId="188" fontId="4" fillId="0" borderId="0" xfId="0" applyNumberFormat="1" applyFont="1" applyBorder="1" applyAlignment="1">
      <alignment/>
    </xf>
    <xf numFmtId="184" fontId="4" fillId="0" borderId="30" xfId="0" applyNumberFormat="1" applyFont="1" applyBorder="1" applyAlignment="1">
      <alignment/>
    </xf>
    <xf numFmtId="0" fontId="35" fillId="0" borderId="0" xfId="0" applyFont="1" applyAlignment="1">
      <alignment/>
    </xf>
    <xf numFmtId="0" fontId="4" fillId="0" borderId="10" xfId="0" applyFont="1" applyBorder="1" applyAlignment="1">
      <alignment/>
    </xf>
    <xf numFmtId="0" fontId="4" fillId="0" borderId="31" xfId="0" applyFont="1" applyBorder="1" applyAlignment="1">
      <alignment horizontal="center"/>
    </xf>
    <xf numFmtId="0" fontId="4" fillId="0" borderId="32" xfId="0" applyFont="1" applyBorder="1" applyAlignment="1">
      <alignment/>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horizontal="center"/>
    </xf>
    <xf numFmtId="0" fontId="4" fillId="0" borderId="33" xfId="0" applyFont="1" applyBorder="1" applyAlignment="1">
      <alignment horizontal="center"/>
    </xf>
    <xf numFmtId="0" fontId="5" fillId="0" borderId="27" xfId="0" applyFont="1" applyBorder="1" applyAlignment="1">
      <alignment horizontal="right"/>
    </xf>
    <xf numFmtId="0" fontId="5" fillId="0" borderId="14" xfId="0" applyFont="1" applyBorder="1" applyAlignment="1">
      <alignment horizontal="right"/>
    </xf>
    <xf numFmtId="177" fontId="4" fillId="0" borderId="0" xfId="0" applyNumberFormat="1" applyFont="1" applyBorder="1" applyAlignment="1">
      <alignment/>
    </xf>
    <xf numFmtId="0" fontId="4" fillId="0" borderId="27" xfId="0" applyFont="1" applyBorder="1" applyAlignment="1">
      <alignment/>
    </xf>
    <xf numFmtId="179" fontId="4" fillId="0" borderId="29" xfId="0" applyNumberFormat="1" applyFont="1" applyBorder="1" applyAlignment="1">
      <alignment/>
    </xf>
    <xf numFmtId="0" fontId="11" fillId="0" borderId="4" xfId="0" applyFont="1" applyBorder="1" applyAlignment="1">
      <alignment/>
    </xf>
    <xf numFmtId="179" fontId="11" fillId="0" borderId="4" xfId="0" applyNumberFormat="1" applyFont="1" applyBorder="1" applyAlignment="1">
      <alignment/>
    </xf>
    <xf numFmtId="177" fontId="11" fillId="0" borderId="0" xfId="0" applyNumberFormat="1" applyFont="1" applyBorder="1" applyAlignment="1">
      <alignment/>
    </xf>
    <xf numFmtId="180" fontId="11" fillId="0" borderId="27" xfId="0" applyNumberFormat="1" applyFont="1" applyBorder="1" applyAlignment="1">
      <alignment/>
    </xf>
    <xf numFmtId="188" fontId="11" fillId="0" borderId="0" xfId="0" applyNumberFormat="1" applyFont="1" applyBorder="1" applyAlignment="1">
      <alignment horizontal="right"/>
    </xf>
    <xf numFmtId="179" fontId="11" fillId="0" borderId="29" xfId="0" applyNumberFormat="1" applyFont="1" applyBorder="1" applyAlignment="1">
      <alignment/>
    </xf>
    <xf numFmtId="188" fontId="11" fillId="0" borderId="14" xfId="0" applyNumberFormat="1" applyFont="1" applyBorder="1" applyAlignment="1">
      <alignment horizontal="right"/>
    </xf>
    <xf numFmtId="179" fontId="11" fillId="0" borderId="0" xfId="0" applyNumberFormat="1" applyFont="1" applyBorder="1" applyAlignment="1">
      <alignment/>
    </xf>
    <xf numFmtId="0" fontId="4" fillId="0" borderId="35" xfId="0" applyFont="1" applyBorder="1" applyAlignment="1">
      <alignment/>
    </xf>
    <xf numFmtId="177" fontId="4" fillId="0" borderId="36" xfId="0" applyNumberFormat="1" applyFont="1" applyBorder="1" applyAlignment="1">
      <alignment/>
    </xf>
    <xf numFmtId="0" fontId="4" fillId="0" borderId="37" xfId="0" applyFont="1" applyBorder="1" applyAlignment="1">
      <alignment/>
    </xf>
    <xf numFmtId="188" fontId="4" fillId="0" borderId="36" xfId="0" applyNumberFormat="1" applyFont="1" applyBorder="1" applyAlignment="1">
      <alignment/>
    </xf>
    <xf numFmtId="179" fontId="4" fillId="0" borderId="38" xfId="0" applyNumberFormat="1" applyFont="1" applyBorder="1" applyAlignment="1">
      <alignment/>
    </xf>
    <xf numFmtId="0" fontId="4" fillId="0" borderId="36" xfId="0" applyFont="1" applyBorder="1" applyAlignment="1">
      <alignment/>
    </xf>
    <xf numFmtId="0" fontId="4" fillId="0" borderId="39" xfId="0" applyFont="1" applyBorder="1" applyAlignment="1">
      <alignment/>
    </xf>
    <xf numFmtId="179" fontId="4" fillId="0" borderId="36" xfId="0" applyNumberFormat="1" applyFont="1" applyBorder="1" applyAlignment="1">
      <alignment/>
    </xf>
    <xf numFmtId="0" fontId="11" fillId="0" borderId="4" xfId="0" applyFont="1" applyBorder="1" applyAlignment="1">
      <alignment/>
    </xf>
    <xf numFmtId="179" fontId="11" fillId="0" borderId="40" xfId="0" applyNumberFormat="1" applyFont="1" applyBorder="1" applyAlignment="1">
      <alignment/>
    </xf>
    <xf numFmtId="188" fontId="11" fillId="0" borderId="0" xfId="0" applyNumberFormat="1" applyFont="1" applyBorder="1" applyAlignment="1">
      <alignment/>
    </xf>
    <xf numFmtId="0" fontId="11" fillId="0" borderId="0" xfId="0" applyFont="1" applyBorder="1" applyAlignment="1">
      <alignment/>
    </xf>
    <xf numFmtId="0" fontId="11" fillId="0" borderId="14" xfId="0" applyFont="1" applyBorder="1" applyAlignment="1">
      <alignment/>
    </xf>
    <xf numFmtId="0" fontId="11" fillId="0" borderId="41" xfId="0" applyFont="1" applyBorder="1" applyAlignment="1">
      <alignment/>
    </xf>
    <xf numFmtId="188" fontId="4" fillId="0" borderId="0" xfId="0" applyNumberFormat="1" applyFont="1" applyBorder="1" applyAlignment="1">
      <alignment/>
    </xf>
    <xf numFmtId="179" fontId="4" fillId="0" borderId="4" xfId="0" applyNumberFormat="1" applyFont="1" applyBorder="1" applyAlignment="1">
      <alignment/>
    </xf>
    <xf numFmtId="180" fontId="4" fillId="0" borderId="27" xfId="0" applyNumberFormat="1" applyFont="1" applyBorder="1" applyAlignment="1">
      <alignment/>
    </xf>
    <xf numFmtId="185" fontId="4" fillId="0" borderId="0" xfId="0" applyNumberFormat="1" applyFont="1" applyBorder="1" applyAlignment="1">
      <alignment/>
    </xf>
    <xf numFmtId="176" fontId="4" fillId="0" borderId="0" xfId="0" applyNumberFormat="1" applyFont="1" applyBorder="1" applyAlignment="1">
      <alignment/>
    </xf>
    <xf numFmtId="176" fontId="4" fillId="0" borderId="14" xfId="0" applyNumberFormat="1" applyFont="1" applyBorder="1" applyAlignment="1">
      <alignment/>
    </xf>
    <xf numFmtId="0" fontId="5" fillId="0" borderId="13" xfId="0" applyFont="1" applyBorder="1" applyAlignment="1">
      <alignment/>
    </xf>
    <xf numFmtId="0" fontId="5" fillId="0" borderId="13" xfId="0" applyFont="1" applyBorder="1" applyAlignment="1">
      <alignment horizontal="center"/>
    </xf>
    <xf numFmtId="0" fontId="5" fillId="0" borderId="42" xfId="0" applyFont="1" applyBorder="1" applyAlignment="1">
      <alignment/>
    </xf>
    <xf numFmtId="179" fontId="4" fillId="0" borderId="35" xfId="0" applyNumberFormat="1" applyFont="1" applyBorder="1" applyAlignment="1">
      <alignment/>
    </xf>
    <xf numFmtId="176" fontId="4" fillId="0" borderId="43" xfId="0" applyNumberFormat="1" applyFont="1" applyBorder="1" applyAlignment="1">
      <alignment/>
    </xf>
    <xf numFmtId="176" fontId="4" fillId="0" borderId="39" xfId="0" applyNumberFormat="1" applyFont="1" applyBorder="1" applyAlignment="1">
      <alignment/>
    </xf>
    <xf numFmtId="179" fontId="4" fillId="0" borderId="6" xfId="0" applyNumberFormat="1" applyFont="1" applyBorder="1" applyAlignment="1">
      <alignment/>
    </xf>
    <xf numFmtId="177" fontId="4" fillId="0" borderId="6" xfId="0" applyNumberFormat="1" applyFont="1" applyBorder="1" applyAlignment="1">
      <alignment/>
    </xf>
    <xf numFmtId="180" fontId="4" fillId="0" borderId="44" xfId="0" applyNumberFormat="1" applyFont="1" applyBorder="1" applyAlignment="1">
      <alignment/>
    </xf>
    <xf numFmtId="188" fontId="4" fillId="0" borderId="6" xfId="0" applyNumberFormat="1" applyFont="1" applyBorder="1" applyAlignment="1">
      <alignment horizontal="right"/>
    </xf>
    <xf numFmtId="179" fontId="4" fillId="0" borderId="5" xfId="0" applyNumberFormat="1" applyFont="1" applyBorder="1" applyAlignment="1">
      <alignment/>
    </xf>
    <xf numFmtId="179" fontId="4" fillId="0" borderId="45" xfId="0" applyNumberFormat="1" applyFont="1" applyBorder="1" applyAlignment="1">
      <alignment/>
    </xf>
    <xf numFmtId="188" fontId="4" fillId="0" borderId="46" xfId="0" applyNumberFormat="1" applyFont="1" applyBorder="1" applyAlignment="1">
      <alignment horizontal="right"/>
    </xf>
    <xf numFmtId="188" fontId="4" fillId="0" borderId="47" xfId="0" applyNumberFormat="1" applyFont="1" applyBorder="1" applyAlignment="1">
      <alignment horizontal="right"/>
    </xf>
    <xf numFmtId="188" fontId="4" fillId="0" borderId="48" xfId="0" applyNumberFormat="1" applyFont="1" applyBorder="1" applyAlignment="1">
      <alignment horizontal="right"/>
    </xf>
    <xf numFmtId="0" fontId="4" fillId="0" borderId="6" xfId="0" applyFont="1" applyBorder="1" applyAlignment="1">
      <alignment horizontal="right"/>
    </xf>
    <xf numFmtId="0" fontId="37" fillId="0" borderId="0" xfId="0" applyFont="1" applyAlignment="1">
      <alignment/>
    </xf>
    <xf numFmtId="0" fontId="38" fillId="0" borderId="0" xfId="0" applyFont="1" applyAlignment="1">
      <alignment/>
    </xf>
    <xf numFmtId="0" fontId="4" fillId="0" borderId="8" xfId="0" applyFont="1" applyBorder="1" applyAlignment="1">
      <alignment horizontal="center"/>
    </xf>
    <xf numFmtId="0" fontId="11" fillId="0" borderId="8" xfId="0" applyFont="1" applyBorder="1" applyAlignment="1">
      <alignment horizontal="center"/>
    </xf>
    <xf numFmtId="0" fontId="4" fillId="0" borderId="4"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179" fontId="29" fillId="0" borderId="4" xfId="16" applyNumberFormat="1" applyFont="1" applyBorder="1" applyAlignment="1">
      <alignment/>
    </xf>
    <xf numFmtId="187" fontId="11" fillId="0" borderId="14" xfId="0" applyNumberFormat="1" applyFont="1" applyBorder="1" applyAlignment="1">
      <alignment horizontal="right"/>
    </xf>
    <xf numFmtId="190" fontId="29" fillId="0" borderId="13" xfId="0" applyNumberFormat="1" applyFont="1" applyBorder="1" applyAlignment="1">
      <alignment/>
    </xf>
    <xf numFmtId="179" fontId="29" fillId="0" borderId="4" xfId="16" applyNumberFormat="1" applyFont="1" applyBorder="1" applyAlignment="1">
      <alignment horizontal="right"/>
    </xf>
    <xf numFmtId="187" fontId="29" fillId="0" borderId="14" xfId="0" applyNumberFormat="1" applyFont="1" applyBorder="1" applyAlignment="1">
      <alignment horizontal="right"/>
    </xf>
    <xf numFmtId="187" fontId="11" fillId="0" borderId="14" xfId="0" applyNumberFormat="1" applyFont="1" applyBorder="1" applyAlignment="1">
      <alignment/>
    </xf>
    <xf numFmtId="190" fontId="29" fillId="0" borderId="0" xfId="0" applyNumberFormat="1" applyFont="1" applyBorder="1" applyAlignment="1">
      <alignment/>
    </xf>
    <xf numFmtId="190" fontId="4" fillId="0" borderId="13" xfId="0" applyNumberFormat="1" applyFont="1" applyBorder="1" applyAlignment="1">
      <alignment/>
    </xf>
    <xf numFmtId="179" fontId="4" fillId="0" borderId="4" xfId="0" applyNumberFormat="1" applyFont="1" applyBorder="1" applyAlignment="1">
      <alignment horizontal="right"/>
    </xf>
    <xf numFmtId="187" fontId="4" fillId="0" borderId="14" xfId="0" applyNumberFormat="1" applyFont="1" applyBorder="1" applyAlignment="1">
      <alignment horizontal="right"/>
    </xf>
    <xf numFmtId="179" fontId="4" fillId="0" borderId="4" xfId="16" applyNumberFormat="1" applyFont="1" applyBorder="1" applyAlignment="1">
      <alignment/>
    </xf>
    <xf numFmtId="179" fontId="4" fillId="0" borderId="4" xfId="16" applyNumberFormat="1" applyFont="1" applyBorder="1" applyAlignment="1">
      <alignment horizontal="right"/>
    </xf>
    <xf numFmtId="190" fontId="4" fillId="0" borderId="0" xfId="0" applyNumberFormat="1" applyFont="1" applyBorder="1" applyAlignment="1">
      <alignment/>
    </xf>
    <xf numFmtId="187" fontId="4" fillId="0" borderId="14" xfId="0" applyNumberFormat="1" applyFont="1" applyBorder="1" applyAlignment="1">
      <alignment/>
    </xf>
    <xf numFmtId="179" fontId="4" fillId="0" borderId="5" xfId="16" applyNumberFormat="1" applyFont="1" applyBorder="1" applyAlignment="1">
      <alignment/>
    </xf>
    <xf numFmtId="187" fontId="11" fillId="0" borderId="9" xfId="0" applyNumberFormat="1" applyFont="1" applyBorder="1" applyAlignment="1">
      <alignment/>
    </xf>
    <xf numFmtId="190" fontId="4" fillId="0" borderId="8" xfId="0" applyNumberFormat="1" applyFont="1" applyBorder="1" applyAlignment="1">
      <alignment/>
    </xf>
    <xf numFmtId="187" fontId="11" fillId="0" borderId="0" xfId="0" applyNumberFormat="1" applyFont="1" applyBorder="1" applyAlignment="1">
      <alignment/>
    </xf>
    <xf numFmtId="176" fontId="0" fillId="0" borderId="0" xfId="0" applyNumberFormat="1" applyAlignment="1">
      <alignment/>
    </xf>
    <xf numFmtId="177" fontId="5" fillId="0" borderId="0" xfId="0" applyNumberFormat="1" applyFont="1" applyAlignment="1">
      <alignment/>
    </xf>
    <xf numFmtId="192" fontId="5" fillId="0" borderId="0" xfId="0" applyNumberFormat="1" applyFont="1" applyAlignment="1">
      <alignment/>
    </xf>
    <xf numFmtId="0" fontId="15" fillId="0" borderId="0" xfId="0" applyFont="1" applyAlignment="1">
      <alignment/>
    </xf>
    <xf numFmtId="0" fontId="5" fillId="0" borderId="49" xfId="0" applyFont="1" applyBorder="1" applyAlignment="1">
      <alignment horizontal="center"/>
    </xf>
    <xf numFmtId="0" fontId="5" fillId="0" borderId="50" xfId="0" applyFont="1" applyBorder="1" applyAlignment="1">
      <alignment horizontal="center"/>
    </xf>
    <xf numFmtId="0" fontId="5" fillId="0" borderId="17" xfId="0" applyFont="1" applyBorder="1" applyAlignment="1">
      <alignment horizontal="center"/>
    </xf>
    <xf numFmtId="192" fontId="5" fillId="0" borderId="50" xfId="0" applyNumberFormat="1"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179" fontId="5" fillId="0" borderId="6" xfId="0" applyNumberFormat="1" applyFont="1" applyBorder="1" applyAlignment="1">
      <alignment horizontal="center"/>
    </xf>
    <xf numFmtId="179" fontId="5" fillId="0" borderId="53" xfId="0" applyNumberFormat="1" applyFont="1" applyBorder="1" applyAlignment="1">
      <alignment horizontal="center"/>
    </xf>
    <xf numFmtId="179" fontId="5" fillId="0" borderId="54" xfId="0" applyNumberFormat="1" applyFont="1" applyBorder="1" applyAlignment="1">
      <alignment horizontal="center"/>
    </xf>
    <xf numFmtId="179" fontId="5" fillId="0" borderId="9" xfId="0" applyNumberFormat="1" applyFont="1" applyBorder="1" applyAlignment="1">
      <alignment horizontal="center"/>
    </xf>
    <xf numFmtId="0" fontId="5" fillId="0" borderId="0" xfId="0" applyFont="1" applyAlignment="1">
      <alignment horizontal="right"/>
    </xf>
    <xf numFmtId="192" fontId="5" fillId="0" borderId="0" xfId="0" applyNumberFormat="1" applyFont="1" applyBorder="1" applyAlignment="1">
      <alignment horizontal="right"/>
    </xf>
    <xf numFmtId="192" fontId="5" fillId="0" borderId="4" xfId="0" applyNumberFormat="1" applyFont="1" applyBorder="1" applyAlignment="1">
      <alignment horizontal="right"/>
    </xf>
    <xf numFmtId="192" fontId="5" fillId="0" borderId="14" xfId="0" applyNumberFormat="1" applyFont="1" applyBorder="1" applyAlignment="1">
      <alignment horizontal="right"/>
    </xf>
    <xf numFmtId="177" fontId="5" fillId="0" borderId="4" xfId="16" applyNumberFormat="1" applyFont="1" applyBorder="1" applyAlignment="1">
      <alignment/>
    </xf>
    <xf numFmtId="177" fontId="5" fillId="0" borderId="14" xfId="16" applyNumberFormat="1" applyFont="1" applyBorder="1" applyAlignment="1">
      <alignment/>
    </xf>
    <xf numFmtId="38" fontId="5" fillId="0" borderId="0" xfId="16" applyFont="1" applyBorder="1" applyAlignment="1">
      <alignment/>
    </xf>
    <xf numFmtId="177" fontId="5" fillId="0" borderId="14" xfId="0" applyNumberFormat="1" applyFont="1" applyBorder="1" applyAlignment="1">
      <alignment/>
    </xf>
    <xf numFmtId="180" fontId="5" fillId="0" borderId="4" xfId="0" applyNumberFormat="1" applyFont="1" applyBorder="1" applyAlignment="1">
      <alignment/>
    </xf>
    <xf numFmtId="38" fontId="5" fillId="0" borderId="0" xfId="16" applyFont="1" applyBorder="1" applyAlignment="1">
      <alignment horizontal="right"/>
    </xf>
    <xf numFmtId="180" fontId="5" fillId="0" borderId="13" xfId="0" applyNumberFormat="1" applyFont="1" applyBorder="1" applyAlignment="1">
      <alignment horizontal="right"/>
    </xf>
    <xf numFmtId="180" fontId="5" fillId="0" borderId="0" xfId="0" applyNumberFormat="1" applyFont="1" applyBorder="1" applyAlignment="1">
      <alignment horizontal="right"/>
    </xf>
    <xf numFmtId="177" fontId="5" fillId="0" borderId="14" xfId="0" applyNumberFormat="1" applyFont="1" applyBorder="1" applyAlignment="1">
      <alignment horizontal="right"/>
    </xf>
    <xf numFmtId="180" fontId="5" fillId="0" borderId="14" xfId="0" applyNumberFormat="1" applyFont="1" applyBorder="1" applyAlignment="1">
      <alignment horizontal="right"/>
    </xf>
    <xf numFmtId="177" fontId="5" fillId="0" borderId="55" xfId="0" applyNumberFormat="1" applyFont="1" applyBorder="1" applyAlignment="1">
      <alignment/>
    </xf>
    <xf numFmtId="177" fontId="5" fillId="0" borderId="56" xfId="0" applyNumberFormat="1" applyFont="1" applyBorder="1" applyAlignment="1">
      <alignment/>
    </xf>
    <xf numFmtId="180" fontId="5" fillId="0" borderId="57" xfId="0" applyNumberFormat="1" applyFont="1" applyBorder="1" applyAlignment="1">
      <alignment/>
    </xf>
    <xf numFmtId="180" fontId="5" fillId="0" borderId="55" xfId="0" applyNumberFormat="1" applyFont="1" applyBorder="1" applyAlignment="1">
      <alignment/>
    </xf>
    <xf numFmtId="180" fontId="5" fillId="0" borderId="56" xfId="0" applyNumberFormat="1" applyFont="1" applyBorder="1" applyAlignment="1">
      <alignment/>
    </xf>
    <xf numFmtId="38" fontId="5" fillId="0" borderId="57" xfId="16" applyFont="1" applyBorder="1" applyAlignment="1">
      <alignment/>
    </xf>
    <xf numFmtId="180" fontId="5" fillId="0" borderId="58" xfId="0" applyNumberFormat="1" applyFont="1" applyBorder="1" applyAlignment="1">
      <alignment/>
    </xf>
    <xf numFmtId="177" fontId="5" fillId="0" borderId="9" xfId="0" applyNumberFormat="1" applyFont="1" applyBorder="1" applyAlignment="1">
      <alignment/>
    </xf>
    <xf numFmtId="180" fontId="5" fillId="0" borderId="6" xfId="0" applyNumberFormat="1" applyFont="1" applyBorder="1" applyAlignment="1">
      <alignment/>
    </xf>
    <xf numFmtId="180" fontId="5" fillId="0" borderId="5" xfId="0" applyNumberFormat="1" applyFont="1" applyBorder="1" applyAlignment="1">
      <alignment/>
    </xf>
    <xf numFmtId="180" fontId="5" fillId="0" borderId="9" xfId="0" applyNumberFormat="1" applyFont="1" applyBorder="1" applyAlignment="1">
      <alignment/>
    </xf>
    <xf numFmtId="38" fontId="5" fillId="0" borderId="6" xfId="16" applyFont="1" applyBorder="1" applyAlignment="1">
      <alignment/>
    </xf>
    <xf numFmtId="38" fontId="5" fillId="0" borderId="6" xfId="16" applyFont="1" applyBorder="1" applyAlignment="1">
      <alignment horizontal="right"/>
    </xf>
    <xf numFmtId="180" fontId="5" fillId="0" borderId="8" xfId="0" applyNumberFormat="1" applyFont="1" applyBorder="1" applyAlignment="1">
      <alignment horizontal="right"/>
    </xf>
    <xf numFmtId="180" fontId="5" fillId="0" borderId="6" xfId="0" applyNumberFormat="1" applyFont="1" applyBorder="1" applyAlignment="1">
      <alignment horizontal="right"/>
    </xf>
    <xf numFmtId="177" fontId="5" fillId="0" borderId="9" xfId="0" applyNumberFormat="1" applyFont="1" applyBorder="1" applyAlignment="1">
      <alignment horizontal="right"/>
    </xf>
    <xf numFmtId="180" fontId="5" fillId="0" borderId="9" xfId="0" applyNumberFormat="1" applyFont="1" applyBorder="1" applyAlignment="1">
      <alignment horizontal="right"/>
    </xf>
    <xf numFmtId="0" fontId="1" fillId="0" borderId="0" xfId="0" applyFont="1" applyAlignment="1">
      <alignment/>
    </xf>
    <xf numFmtId="0" fontId="0" fillId="0" borderId="0" xfId="0" applyAlignment="1">
      <alignment/>
    </xf>
    <xf numFmtId="0" fontId="14" fillId="0" borderId="0" xfId="0" applyFont="1" applyAlignment="1">
      <alignment/>
    </xf>
    <xf numFmtId="0" fontId="27" fillId="0" borderId="0" xfId="0" applyFont="1" applyAlignment="1">
      <alignment/>
    </xf>
    <xf numFmtId="0" fontId="12" fillId="0" borderId="0" xfId="0" applyFont="1" applyAlignment="1">
      <alignment/>
    </xf>
    <xf numFmtId="0" fontId="37" fillId="0" borderId="0" xfId="0" applyFont="1" applyAlignment="1">
      <alignment/>
    </xf>
    <xf numFmtId="0" fontId="3" fillId="0" borderId="0" xfId="0" applyFont="1" applyAlignment="1">
      <alignment/>
    </xf>
    <xf numFmtId="0" fontId="13" fillId="0" borderId="0" xfId="0" applyFont="1" applyAlignment="1">
      <alignment/>
    </xf>
    <xf numFmtId="0" fontId="4" fillId="0" borderId="0" xfId="0" applyFont="1" applyAlignment="1">
      <alignment/>
    </xf>
    <xf numFmtId="0" fontId="5" fillId="0" borderId="0" xfId="0" applyFont="1" applyAlignment="1">
      <alignment/>
    </xf>
    <xf numFmtId="0" fontId="29" fillId="0" borderId="0" xfId="0" applyFont="1" applyAlignment="1">
      <alignment/>
    </xf>
    <xf numFmtId="0" fontId="43" fillId="0" borderId="0" xfId="0" applyFont="1" applyAlignment="1">
      <alignment/>
    </xf>
    <xf numFmtId="0" fontId="6" fillId="0" borderId="0" xfId="0" applyFont="1" applyBorder="1" applyAlignment="1">
      <alignment/>
    </xf>
    <xf numFmtId="0" fontId="14" fillId="0" borderId="0" xfId="0" applyFont="1" applyBorder="1" applyAlignment="1">
      <alignment/>
    </xf>
    <xf numFmtId="0" fontId="14" fillId="0" borderId="0" xfId="0" applyFont="1" applyBorder="1" applyAlignment="1">
      <alignment horizontal="center" vertical="center"/>
    </xf>
    <xf numFmtId="0" fontId="14" fillId="0" borderId="0" xfId="0" applyFont="1" applyBorder="1" applyAlignment="1">
      <alignment/>
    </xf>
    <xf numFmtId="0" fontId="14" fillId="0" borderId="0" xfId="0" applyFont="1" applyBorder="1" applyAlignment="1">
      <alignment horizontal="center"/>
    </xf>
    <xf numFmtId="0" fontId="6"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32" xfId="0" applyFont="1" applyBorder="1" applyAlignment="1">
      <alignment/>
    </xf>
    <xf numFmtId="0" fontId="5" fillId="0" borderId="22" xfId="0" applyFont="1" applyBorder="1" applyAlignment="1">
      <alignment/>
    </xf>
    <xf numFmtId="0" fontId="5" fillId="0" borderId="59" xfId="0" applyFont="1" applyBorder="1" applyAlignment="1">
      <alignment horizontal="center"/>
    </xf>
    <xf numFmtId="0" fontId="5" fillId="0" borderId="34" xfId="0" applyFont="1" applyBorder="1" applyAlignment="1">
      <alignment horizontal="center"/>
    </xf>
    <xf numFmtId="0" fontId="5" fillId="0" borderId="60" xfId="0" applyFont="1" applyBorder="1" applyAlignment="1">
      <alignment horizontal="center"/>
    </xf>
    <xf numFmtId="0" fontId="5" fillId="0" borderId="61" xfId="0" applyFont="1" applyBorder="1" applyAlignment="1">
      <alignment horizontal="center"/>
    </xf>
    <xf numFmtId="0" fontId="15" fillId="0" borderId="62" xfId="0" applyFont="1" applyBorder="1" applyAlignment="1">
      <alignment horizontal="right"/>
    </xf>
    <xf numFmtId="0" fontId="15" fillId="0" borderId="29" xfId="0" applyFont="1" applyBorder="1" applyAlignment="1">
      <alignment horizontal="right"/>
    </xf>
    <xf numFmtId="0" fontId="15" fillId="0" borderId="63" xfId="0" applyFont="1" applyBorder="1" applyAlignment="1">
      <alignment horizontal="right"/>
    </xf>
    <xf numFmtId="0" fontId="15" fillId="0" borderId="64" xfId="0" applyFont="1" applyBorder="1" applyAlignment="1">
      <alignment horizontal="right"/>
    </xf>
    <xf numFmtId="185" fontId="16" fillId="0" borderId="62" xfId="0" applyNumberFormat="1" applyFont="1" applyBorder="1" applyAlignment="1">
      <alignment/>
    </xf>
    <xf numFmtId="179" fontId="16" fillId="0" borderId="29" xfId="0" applyNumberFormat="1" applyFont="1" applyBorder="1" applyAlignment="1">
      <alignment/>
    </xf>
    <xf numFmtId="176" fontId="16" fillId="0" borderId="62" xfId="0" applyNumberFormat="1" applyFont="1" applyBorder="1" applyAlignment="1">
      <alignment/>
    </xf>
    <xf numFmtId="176" fontId="5" fillId="0" borderId="62" xfId="0" applyNumberFormat="1" applyFont="1" applyBorder="1" applyAlignment="1">
      <alignment/>
    </xf>
    <xf numFmtId="179" fontId="5" fillId="0" borderId="29" xfId="0" applyNumberFormat="1" applyFont="1" applyBorder="1" applyAlignment="1">
      <alignment/>
    </xf>
    <xf numFmtId="176" fontId="5" fillId="0" borderId="28" xfId="0" applyNumberFormat="1" applyFont="1" applyBorder="1" applyAlignment="1">
      <alignment/>
    </xf>
    <xf numFmtId="179" fontId="5" fillId="0" borderId="65" xfId="0" applyNumberFormat="1" applyFont="1" applyBorder="1" applyAlignment="1">
      <alignment/>
    </xf>
    <xf numFmtId="0" fontId="5" fillId="0" borderId="29" xfId="0" applyNumberFormat="1" applyFont="1" applyBorder="1" applyAlignment="1">
      <alignment horizontal="right"/>
    </xf>
    <xf numFmtId="0" fontId="5" fillId="0" borderId="0" xfId="0" applyNumberFormat="1" applyFont="1" applyBorder="1" applyAlignment="1">
      <alignment horizontal="right"/>
    </xf>
    <xf numFmtId="0" fontId="5" fillId="0" borderId="4" xfId="0" applyNumberFormat="1" applyFont="1" applyBorder="1" applyAlignment="1">
      <alignment horizontal="right"/>
    </xf>
    <xf numFmtId="0" fontId="5" fillId="0" borderId="28" xfId="0" applyNumberFormat="1" applyFont="1" applyBorder="1" applyAlignment="1">
      <alignment horizontal="right"/>
    </xf>
    <xf numFmtId="0" fontId="5" fillId="0" borderId="65" xfId="0" applyNumberFormat="1" applyFont="1" applyBorder="1" applyAlignment="1">
      <alignment horizontal="right"/>
    </xf>
    <xf numFmtId="0" fontId="5" fillId="0" borderId="14" xfId="0" applyNumberFormat="1" applyFont="1" applyBorder="1" applyAlignment="1">
      <alignment horizontal="right"/>
    </xf>
    <xf numFmtId="176" fontId="5" fillId="0" borderId="66" xfId="0" applyNumberFormat="1" applyFont="1" applyBorder="1" applyAlignment="1">
      <alignment/>
    </xf>
    <xf numFmtId="179" fontId="5" fillId="0" borderId="45" xfId="0" applyNumberFormat="1" applyFont="1" applyBorder="1" applyAlignment="1">
      <alignment/>
    </xf>
    <xf numFmtId="176" fontId="5" fillId="0" borderId="67" xfId="0" applyNumberFormat="1" applyFont="1" applyBorder="1" applyAlignment="1">
      <alignment/>
    </xf>
    <xf numFmtId="179" fontId="5" fillId="0" borderId="68" xfId="0" applyNumberFormat="1" applyFont="1" applyBorder="1" applyAlignment="1">
      <alignment/>
    </xf>
    <xf numFmtId="176" fontId="5" fillId="0" borderId="0" xfId="0" applyNumberFormat="1" applyFont="1" applyBorder="1" applyAlignment="1">
      <alignment horizontal="right"/>
    </xf>
    <xf numFmtId="176" fontId="5" fillId="0" borderId="62" xfId="0" applyNumberFormat="1" applyFont="1" applyBorder="1" applyAlignment="1">
      <alignment horizontal="right"/>
    </xf>
    <xf numFmtId="176" fontId="5" fillId="0" borderId="14" xfId="0" applyNumberFormat="1" applyFont="1" applyBorder="1" applyAlignment="1">
      <alignment horizontal="right"/>
    </xf>
    <xf numFmtId="0" fontId="5" fillId="0" borderId="1" xfId="0" applyFont="1" applyBorder="1" applyAlignment="1">
      <alignment/>
    </xf>
    <xf numFmtId="0" fontId="15" fillId="0" borderId="28" xfId="0" applyFont="1" applyBorder="1" applyAlignment="1">
      <alignment horizontal="right"/>
    </xf>
    <xf numFmtId="38" fontId="16" fillId="0" borderId="4" xfId="16" applyFont="1" applyBorder="1" applyAlignment="1">
      <alignment/>
    </xf>
    <xf numFmtId="38" fontId="16" fillId="0" borderId="29" xfId="16" applyFont="1" applyBorder="1" applyAlignment="1">
      <alignment/>
    </xf>
    <xf numFmtId="38" fontId="16" fillId="0" borderId="28" xfId="16" applyFont="1" applyBorder="1" applyAlignment="1">
      <alignment/>
    </xf>
    <xf numFmtId="0" fontId="16" fillId="0" borderId="29" xfId="0" applyFont="1" applyBorder="1" applyAlignment="1">
      <alignment/>
    </xf>
    <xf numFmtId="38" fontId="5" fillId="0" borderId="4" xfId="16" applyFont="1" applyBorder="1" applyAlignment="1">
      <alignment horizontal="right"/>
    </xf>
    <xf numFmtId="38" fontId="5" fillId="0" borderId="29" xfId="16" applyFont="1" applyBorder="1" applyAlignment="1">
      <alignment/>
    </xf>
    <xf numFmtId="38" fontId="5" fillId="0" borderId="28" xfId="16" applyFont="1" applyBorder="1" applyAlignment="1">
      <alignment/>
    </xf>
    <xf numFmtId="0" fontId="5" fillId="0" borderId="29" xfId="0" applyFont="1" applyBorder="1" applyAlignment="1">
      <alignment/>
    </xf>
    <xf numFmtId="38" fontId="16" fillId="0" borderId="4" xfId="16" applyFont="1" applyBorder="1" applyAlignment="1">
      <alignment horizontal="right"/>
    </xf>
    <xf numFmtId="38" fontId="3" fillId="0" borderId="29" xfId="16" applyFont="1" applyBorder="1" applyAlignment="1">
      <alignment horizontal="right"/>
    </xf>
    <xf numFmtId="38" fontId="5" fillId="0" borderId="29" xfId="16" applyFont="1" applyBorder="1" applyAlignment="1">
      <alignment horizontal="center"/>
    </xf>
    <xf numFmtId="0" fontId="0" fillId="0" borderId="14" xfId="0" applyBorder="1" applyAlignment="1">
      <alignment/>
    </xf>
    <xf numFmtId="38" fontId="5" fillId="0" borderId="5" xfId="16" applyFont="1" applyBorder="1" applyAlignment="1">
      <alignment horizontal="right"/>
    </xf>
    <xf numFmtId="38" fontId="5" fillId="0" borderId="45" xfId="16" applyFont="1" applyBorder="1" applyAlignment="1">
      <alignment horizontal="center"/>
    </xf>
    <xf numFmtId="38" fontId="5" fillId="0" borderId="67" xfId="16" applyFont="1" applyBorder="1" applyAlignment="1">
      <alignment/>
    </xf>
    <xf numFmtId="0" fontId="5" fillId="0" borderId="45" xfId="0" applyFont="1" applyBorder="1" applyAlignment="1">
      <alignment/>
    </xf>
    <xf numFmtId="0" fontId="0" fillId="0" borderId="9" xfId="0" applyBorder="1" applyAlignment="1">
      <alignment/>
    </xf>
    <xf numFmtId="0" fontId="15" fillId="0" borderId="69" xfId="0" applyFont="1" applyBorder="1" applyAlignment="1">
      <alignment horizontal="right"/>
    </xf>
    <xf numFmtId="0" fontId="15" fillId="0" borderId="70" xfId="0" applyFont="1" applyBorder="1" applyAlignment="1">
      <alignment horizontal="right"/>
    </xf>
    <xf numFmtId="0" fontId="7" fillId="0" borderId="14" xfId="0" applyFont="1" applyBorder="1" applyAlignment="1">
      <alignment horizontal="right"/>
    </xf>
    <xf numFmtId="185" fontId="5" fillId="0" borderId="62" xfId="0" applyNumberFormat="1" applyFont="1" applyBorder="1" applyAlignment="1">
      <alignment/>
    </xf>
    <xf numFmtId="185" fontId="5" fillId="0" borderId="66" xfId="0" applyNumberFormat="1" applyFont="1" applyBorder="1" applyAlignment="1">
      <alignment/>
    </xf>
    <xf numFmtId="0" fontId="4" fillId="0" borderId="71" xfId="0" applyFont="1" applyBorder="1" applyAlignment="1">
      <alignment horizontal="center"/>
    </xf>
    <xf numFmtId="0" fontId="11" fillId="0" borderId="31" xfId="0" applyFont="1" applyBorder="1" applyAlignment="1">
      <alignment horizontal="center"/>
    </xf>
    <xf numFmtId="0" fontId="11" fillId="0" borderId="64" xfId="0" applyFont="1" applyBorder="1" applyAlignment="1">
      <alignment horizontal="center"/>
    </xf>
    <xf numFmtId="0" fontId="4" fillId="0" borderId="10" xfId="0" applyFont="1" applyBorder="1" applyAlignment="1">
      <alignment horizontal="right"/>
    </xf>
    <xf numFmtId="0" fontId="4" fillId="0" borderId="11" xfId="0" applyFont="1" applyBorder="1" applyAlignment="1">
      <alignment horizontal="right"/>
    </xf>
    <xf numFmtId="0" fontId="4" fillId="0" borderId="72" xfId="0" applyFont="1" applyBorder="1" applyAlignment="1">
      <alignment horizontal="right"/>
    </xf>
    <xf numFmtId="185" fontId="4" fillId="0" borderId="4" xfId="0" applyNumberFormat="1" applyFont="1" applyBorder="1" applyAlignment="1">
      <alignment/>
    </xf>
    <xf numFmtId="185" fontId="11" fillId="0" borderId="29" xfId="0" applyNumberFormat="1" applyFont="1" applyBorder="1" applyAlignment="1">
      <alignment/>
    </xf>
    <xf numFmtId="176" fontId="4" fillId="0" borderId="28" xfId="0" applyNumberFormat="1" applyFont="1" applyBorder="1" applyAlignment="1">
      <alignment/>
    </xf>
    <xf numFmtId="176" fontId="11" fillId="0" borderId="0" xfId="0" applyNumberFormat="1" applyFont="1" applyBorder="1" applyAlignment="1">
      <alignment/>
    </xf>
    <xf numFmtId="176" fontId="11" fillId="0" borderId="14" xfId="0" applyNumberFormat="1" applyFont="1" applyBorder="1" applyAlignment="1">
      <alignment/>
    </xf>
    <xf numFmtId="179" fontId="14" fillId="0" borderId="0" xfId="0" applyNumberFormat="1" applyFont="1" applyAlignment="1">
      <alignment/>
    </xf>
    <xf numFmtId="176" fontId="14" fillId="0" borderId="0" xfId="0" applyNumberFormat="1" applyFont="1" applyAlignment="1">
      <alignment/>
    </xf>
    <xf numFmtId="0" fontId="11" fillId="0" borderId="29" xfId="0" applyFont="1" applyBorder="1" applyAlignment="1">
      <alignment/>
    </xf>
    <xf numFmtId="0" fontId="4" fillId="0" borderId="28" xfId="0" applyFont="1" applyBorder="1" applyAlignment="1">
      <alignment/>
    </xf>
    <xf numFmtId="185" fontId="4" fillId="0" borderId="5" xfId="0" applyNumberFormat="1" applyFont="1" applyBorder="1" applyAlignment="1">
      <alignment/>
    </xf>
    <xf numFmtId="185" fontId="11" fillId="0" borderId="45" xfId="0" applyNumberFormat="1" applyFont="1" applyBorder="1" applyAlignment="1">
      <alignment/>
    </xf>
    <xf numFmtId="176" fontId="4" fillId="0" borderId="67" xfId="0" applyNumberFormat="1" applyFont="1" applyBorder="1" applyAlignment="1">
      <alignment/>
    </xf>
    <xf numFmtId="176" fontId="11" fillId="0" borderId="45" xfId="0" applyNumberFormat="1" applyFont="1" applyBorder="1" applyAlignment="1">
      <alignment/>
    </xf>
    <xf numFmtId="176" fontId="11" fillId="0" borderId="9" xfId="0" applyNumberFormat="1" applyFont="1" applyBorder="1" applyAlignment="1">
      <alignment/>
    </xf>
    <xf numFmtId="0" fontId="14" fillId="0" borderId="0" xfId="0" applyFont="1" applyAlignment="1">
      <alignment horizontal="center"/>
    </xf>
    <xf numFmtId="0" fontId="4" fillId="0" borderId="0" xfId="0" applyFont="1" applyAlignment="1">
      <alignment horizontal="center"/>
    </xf>
    <xf numFmtId="0" fontId="15" fillId="0" borderId="16" xfId="0" applyFont="1" applyBorder="1" applyAlignment="1">
      <alignment horizontal="center" vertical="center"/>
    </xf>
    <xf numFmtId="0" fontId="15" fillId="0" borderId="73" xfId="0" applyFont="1" applyBorder="1" applyAlignment="1">
      <alignment horizontal="center" vertical="center"/>
    </xf>
    <xf numFmtId="0" fontId="15" fillId="0" borderId="73" xfId="0" applyFont="1" applyBorder="1" applyAlignment="1">
      <alignment horizontal="center" vertical="center" wrapText="1"/>
    </xf>
    <xf numFmtId="0" fontId="15" fillId="0" borderId="15" xfId="0" applyFont="1" applyBorder="1" applyAlignment="1">
      <alignment horizontal="center" vertical="center"/>
    </xf>
    <xf numFmtId="0" fontId="4" fillId="0" borderId="74" xfId="0" applyFont="1" applyBorder="1" applyAlignment="1">
      <alignment horizontal="center" vertical="center"/>
    </xf>
    <xf numFmtId="0" fontId="5" fillId="0" borderId="11" xfId="0" applyFont="1" applyBorder="1" applyAlignment="1">
      <alignment horizontal="right"/>
    </xf>
    <xf numFmtId="0" fontId="5" fillId="0" borderId="12" xfId="0" applyFont="1" applyBorder="1" applyAlignment="1">
      <alignment horizontal="right"/>
    </xf>
    <xf numFmtId="176" fontId="29" fillId="0" borderId="0" xfId="0" applyNumberFormat="1" applyFont="1" applyBorder="1" applyAlignment="1">
      <alignment/>
    </xf>
    <xf numFmtId="176" fontId="29" fillId="0" borderId="14" xfId="0" applyNumberFormat="1" applyFont="1" applyBorder="1" applyAlignment="1">
      <alignment/>
    </xf>
    <xf numFmtId="0" fontId="11" fillId="0" borderId="0" xfId="0" applyFont="1" applyAlignment="1">
      <alignment horizontal="center"/>
    </xf>
    <xf numFmtId="0" fontId="15" fillId="0" borderId="5" xfId="0" applyFont="1" applyBorder="1" applyAlignment="1">
      <alignment/>
    </xf>
    <xf numFmtId="176" fontId="4" fillId="0" borderId="6" xfId="0" applyNumberFormat="1" applyFont="1" applyBorder="1" applyAlignment="1">
      <alignment/>
    </xf>
    <xf numFmtId="176" fontId="4" fillId="0" borderId="9" xfId="0" applyNumberFormat="1" applyFont="1" applyBorder="1" applyAlignment="1">
      <alignment/>
    </xf>
    <xf numFmtId="0" fontId="5" fillId="0" borderId="70" xfId="0" applyFont="1" applyBorder="1" applyAlignment="1">
      <alignment/>
    </xf>
    <xf numFmtId="0" fontId="5" fillId="0" borderId="75" xfId="0" applyFont="1" applyBorder="1" applyAlignment="1">
      <alignment horizontal="center"/>
    </xf>
    <xf numFmtId="0" fontId="5" fillId="0" borderId="76" xfId="0" applyFont="1" applyBorder="1" applyAlignment="1">
      <alignment/>
    </xf>
    <xf numFmtId="0" fontId="16" fillId="0" borderId="23" xfId="0" applyFont="1" applyBorder="1" applyAlignment="1">
      <alignment horizontal="center"/>
    </xf>
    <xf numFmtId="0" fontId="5" fillId="0" borderId="23" xfId="0" applyFont="1" applyBorder="1" applyAlignment="1">
      <alignment horizontal="center"/>
    </xf>
    <xf numFmtId="0" fontId="16" fillId="0" borderId="77" xfId="0" applyFont="1" applyBorder="1" applyAlignment="1">
      <alignment horizontal="center"/>
    </xf>
    <xf numFmtId="0" fontId="5" fillId="0" borderId="78" xfId="0" applyFont="1" applyBorder="1" applyAlignment="1">
      <alignment horizontal="right"/>
    </xf>
    <xf numFmtId="0" fontId="16" fillId="0" borderId="78" xfId="0" applyFont="1" applyBorder="1" applyAlignment="1">
      <alignment horizontal="right"/>
    </xf>
    <xf numFmtId="0" fontId="5" fillId="0" borderId="26" xfId="0" applyFont="1" applyBorder="1" applyAlignment="1">
      <alignment horizontal="right"/>
    </xf>
    <xf numFmtId="0" fontId="16" fillId="0" borderId="63" xfId="0" applyFont="1" applyBorder="1" applyAlignment="1">
      <alignment horizontal="right"/>
    </xf>
    <xf numFmtId="0" fontId="5" fillId="0" borderId="79" xfId="0" applyFont="1" applyBorder="1" applyAlignment="1">
      <alignment horizontal="right"/>
    </xf>
    <xf numFmtId="38" fontId="3" fillId="0" borderId="0" xfId="16" applyFont="1" applyAlignment="1">
      <alignment/>
    </xf>
    <xf numFmtId="0" fontId="17" fillId="0" borderId="4" xfId="0" applyFont="1" applyBorder="1" applyAlignment="1">
      <alignment horizontal="center"/>
    </xf>
    <xf numFmtId="0" fontId="17" fillId="0" borderId="0" xfId="0" applyFont="1" applyBorder="1" applyAlignment="1">
      <alignment horizontal="distributed"/>
    </xf>
    <xf numFmtId="38" fontId="5" fillId="0" borderId="28" xfId="0" applyNumberFormat="1" applyFont="1" applyBorder="1" applyAlignment="1">
      <alignment/>
    </xf>
    <xf numFmtId="38" fontId="16" fillId="0" borderId="0" xfId="0" applyNumberFormat="1" applyFont="1" applyBorder="1" applyAlignment="1">
      <alignment/>
    </xf>
    <xf numFmtId="38" fontId="5" fillId="0" borderId="0" xfId="0" applyNumberFormat="1" applyFont="1" applyBorder="1" applyAlignment="1">
      <alignment/>
    </xf>
    <xf numFmtId="176" fontId="16" fillId="0" borderId="28" xfId="0" applyNumberFormat="1" applyFont="1" applyBorder="1" applyAlignment="1">
      <alignment/>
    </xf>
    <xf numFmtId="38" fontId="16" fillId="0" borderId="4" xfId="16" applyFont="1" applyBorder="1" applyAlignment="1">
      <alignment/>
    </xf>
    <xf numFmtId="38" fontId="5" fillId="0" borderId="14" xfId="16" applyFont="1" applyBorder="1" applyAlignment="1">
      <alignment/>
    </xf>
    <xf numFmtId="0" fontId="5" fillId="0" borderId="0" xfId="0" applyFont="1" applyBorder="1" applyAlignment="1">
      <alignment horizontal="distributed"/>
    </xf>
    <xf numFmtId="38" fontId="16" fillId="0" borderId="0" xfId="16" applyFont="1" applyBorder="1" applyAlignment="1">
      <alignment/>
    </xf>
    <xf numFmtId="0" fontId="5" fillId="0" borderId="6" xfId="0" applyFont="1" applyBorder="1" applyAlignment="1">
      <alignment horizontal="distributed"/>
    </xf>
    <xf numFmtId="38" fontId="16" fillId="0" borderId="6" xfId="16" applyFont="1" applyBorder="1" applyAlignment="1">
      <alignment/>
    </xf>
    <xf numFmtId="38" fontId="5" fillId="0" borderId="45" xfId="16" applyFont="1" applyBorder="1" applyAlignment="1">
      <alignment/>
    </xf>
    <xf numFmtId="176" fontId="16" fillId="0" borderId="67" xfId="0" applyNumberFormat="1" applyFont="1" applyBorder="1" applyAlignment="1">
      <alignment/>
    </xf>
    <xf numFmtId="38" fontId="16" fillId="0" borderId="5" xfId="16" applyFont="1" applyBorder="1" applyAlignment="1">
      <alignment/>
    </xf>
    <xf numFmtId="38" fontId="16" fillId="0" borderId="67" xfId="16" applyFont="1" applyBorder="1" applyAlignment="1">
      <alignment/>
    </xf>
    <xf numFmtId="38" fontId="5" fillId="0" borderId="9" xfId="16" applyFont="1" applyBorder="1" applyAlignment="1">
      <alignment/>
    </xf>
    <xf numFmtId="0" fontId="4" fillId="0" borderId="0" xfId="0" applyFont="1" applyFill="1" applyAlignment="1">
      <alignment/>
    </xf>
    <xf numFmtId="0" fontId="4" fillId="0" borderId="0" xfId="0" applyFont="1" applyFill="1" applyBorder="1" applyAlignment="1">
      <alignment horizontal="center"/>
    </xf>
    <xf numFmtId="0" fontId="3" fillId="0" borderId="6" xfId="0" applyFont="1" applyBorder="1" applyAlignment="1">
      <alignment/>
    </xf>
    <xf numFmtId="0" fontId="4" fillId="0" borderId="6" xfId="0" applyFont="1" applyFill="1" applyBorder="1" applyAlignment="1">
      <alignment horizontal="center"/>
    </xf>
    <xf numFmtId="0" fontId="4" fillId="0" borderId="6" xfId="0" applyFont="1" applyBorder="1" applyAlignment="1">
      <alignment horizontal="center"/>
    </xf>
    <xf numFmtId="0" fontId="4" fillId="0" borderId="22" xfId="0" applyFont="1" applyBorder="1" applyAlignment="1">
      <alignment/>
    </xf>
    <xf numFmtId="0" fontId="4" fillId="0" borderId="32" xfId="0" applyFont="1" applyFill="1" applyBorder="1" applyAlignment="1">
      <alignment horizontal="center"/>
    </xf>
    <xf numFmtId="0" fontId="29" fillId="0" borderId="33" xfId="0" applyFont="1" applyFill="1" applyBorder="1" applyAlignment="1">
      <alignment horizontal="center"/>
    </xf>
    <xf numFmtId="56" fontId="4" fillId="0" borderId="33" xfId="0" applyNumberFormat="1" applyFont="1" applyBorder="1" applyAlignment="1" quotePrefix="1">
      <alignment horizontal="center"/>
    </xf>
    <xf numFmtId="0" fontId="29" fillId="0" borderId="80" xfId="0" applyFont="1" applyBorder="1" applyAlignment="1">
      <alignment horizontal="center"/>
    </xf>
    <xf numFmtId="0" fontId="5" fillId="0" borderId="63" xfId="0" applyFont="1" applyFill="1" applyBorder="1" applyAlignment="1">
      <alignment horizontal="right"/>
    </xf>
    <xf numFmtId="0" fontId="16" fillId="0" borderId="71" xfId="0" applyFont="1" applyFill="1" applyBorder="1" applyAlignment="1">
      <alignment horizontal="right"/>
    </xf>
    <xf numFmtId="180" fontId="5" fillId="0" borderId="27" xfId="0" applyNumberFormat="1" applyFont="1" applyBorder="1" applyAlignment="1">
      <alignment horizontal="right"/>
    </xf>
    <xf numFmtId="180" fontId="5" fillId="0" borderId="28" xfId="0" applyNumberFormat="1" applyFont="1" applyBorder="1" applyAlignment="1">
      <alignment horizontal="right"/>
    </xf>
    <xf numFmtId="180" fontId="16" fillId="0" borderId="14" xfId="0" applyNumberFormat="1" applyFont="1" applyBorder="1" applyAlignment="1">
      <alignment horizontal="right"/>
    </xf>
    <xf numFmtId="179" fontId="4" fillId="0" borderId="4" xfId="0" applyNumberFormat="1" applyFont="1" applyFill="1" applyBorder="1" applyAlignment="1">
      <alignment/>
    </xf>
    <xf numFmtId="179" fontId="29" fillId="0" borderId="29" xfId="0" applyNumberFormat="1" applyFont="1" applyFill="1" applyBorder="1" applyAlignment="1">
      <alignment/>
    </xf>
    <xf numFmtId="182" fontId="4" fillId="0" borderId="27" xfId="0" applyNumberFormat="1" applyFont="1" applyBorder="1" applyAlignment="1">
      <alignment/>
    </xf>
    <xf numFmtId="180" fontId="4" fillId="0" borderId="28" xfId="0" applyNumberFormat="1" applyFont="1" applyBorder="1" applyAlignment="1">
      <alignment/>
    </xf>
    <xf numFmtId="180" fontId="29" fillId="0" borderId="14" xfId="0" applyNumberFormat="1" applyFont="1" applyBorder="1" applyAlignment="1">
      <alignment/>
    </xf>
    <xf numFmtId="179" fontId="4" fillId="0" borderId="32" xfId="0" applyNumberFormat="1" applyFont="1" applyFill="1" applyBorder="1" applyAlignment="1">
      <alignment/>
    </xf>
    <xf numFmtId="179" fontId="29" fillId="0" borderId="76" xfId="0" applyNumberFormat="1" applyFont="1" applyFill="1" applyBorder="1" applyAlignment="1">
      <alignment/>
    </xf>
    <xf numFmtId="182" fontId="4" fillId="0" borderId="33" xfId="0" applyNumberFormat="1" applyFont="1" applyBorder="1" applyAlignment="1">
      <alignment/>
    </xf>
    <xf numFmtId="180" fontId="4" fillId="0" borderId="33" xfId="0" applyNumberFormat="1" applyFont="1" applyBorder="1" applyAlignment="1">
      <alignment/>
    </xf>
    <xf numFmtId="180" fontId="4" fillId="0" borderId="21" xfId="0" applyNumberFormat="1" applyFont="1" applyBorder="1" applyAlignment="1">
      <alignment/>
    </xf>
    <xf numFmtId="180" fontId="29" fillId="0" borderId="81" xfId="0" applyNumberFormat="1" applyFont="1" applyBorder="1" applyAlignment="1">
      <alignment/>
    </xf>
    <xf numFmtId="0" fontId="4" fillId="0" borderId="4" xfId="0" applyFont="1" applyBorder="1" applyAlignment="1">
      <alignment horizontal="center" wrapText="1"/>
    </xf>
    <xf numFmtId="0" fontId="4" fillId="0" borderId="63" xfId="0" applyFont="1" applyBorder="1" applyAlignment="1">
      <alignment horizontal="center" wrapText="1"/>
    </xf>
    <xf numFmtId="179" fontId="4" fillId="0" borderId="63" xfId="0" applyNumberFormat="1" applyFont="1" applyFill="1" applyBorder="1" applyAlignment="1">
      <alignment/>
    </xf>
    <xf numFmtId="179" fontId="29" fillId="0" borderId="71" xfId="0" applyNumberFormat="1" applyFont="1" applyFill="1" applyBorder="1" applyAlignment="1">
      <alignment/>
    </xf>
    <xf numFmtId="179" fontId="4" fillId="0" borderId="5" xfId="0" applyNumberFormat="1" applyFont="1" applyFill="1" applyBorder="1" applyAlignment="1">
      <alignment/>
    </xf>
    <xf numFmtId="179" fontId="29" fillId="0" borderId="45" xfId="0" applyNumberFormat="1" applyFont="1" applyFill="1" applyBorder="1" applyAlignment="1">
      <alignment/>
    </xf>
    <xf numFmtId="182" fontId="4" fillId="0" borderId="30" xfId="0" applyNumberFormat="1" applyFont="1" applyBorder="1" applyAlignment="1">
      <alignment/>
    </xf>
    <xf numFmtId="180" fontId="4" fillId="0" borderId="30" xfId="0" applyNumberFormat="1" applyFont="1" applyBorder="1" applyAlignment="1">
      <alignment/>
    </xf>
    <xf numFmtId="180" fontId="4" fillId="0" borderId="67" xfId="0" applyNumberFormat="1" applyFont="1" applyBorder="1" applyAlignment="1">
      <alignment/>
    </xf>
    <xf numFmtId="180" fontId="29" fillId="0" borderId="9" xfId="0" applyNumberFormat="1" applyFont="1" applyBorder="1" applyAlignment="1">
      <alignment/>
    </xf>
    <xf numFmtId="180" fontId="4" fillId="0" borderId="0" xfId="0" applyNumberFormat="1" applyFont="1" applyBorder="1" applyAlignment="1">
      <alignment horizontal="center"/>
    </xf>
    <xf numFmtId="179" fontId="4" fillId="0" borderId="0" xfId="0" applyNumberFormat="1" applyFont="1" applyFill="1" applyBorder="1" applyAlignment="1">
      <alignment/>
    </xf>
    <xf numFmtId="180" fontId="4" fillId="0" borderId="0" xfId="0" applyNumberFormat="1" applyFont="1" applyBorder="1" applyAlignment="1">
      <alignment/>
    </xf>
    <xf numFmtId="179" fontId="4" fillId="0" borderId="0" xfId="0" applyNumberFormat="1" applyFont="1" applyFill="1" applyBorder="1" applyAlignment="1">
      <alignment horizontal="right"/>
    </xf>
    <xf numFmtId="0" fontId="4" fillId="0" borderId="12" xfId="0" applyFont="1" applyBorder="1" applyAlignment="1">
      <alignment/>
    </xf>
    <xf numFmtId="0" fontId="4" fillId="0" borderId="81" xfId="0" applyFont="1" applyBorder="1" applyAlignment="1">
      <alignment/>
    </xf>
    <xf numFmtId="0" fontId="4" fillId="0" borderId="14" xfId="0" applyFont="1" applyBorder="1" applyAlignment="1">
      <alignment horizontal="center"/>
    </xf>
    <xf numFmtId="179" fontId="29" fillId="0" borderId="0" xfId="0" applyNumberFormat="1" applyFont="1" applyFill="1" applyBorder="1" applyAlignment="1">
      <alignment/>
    </xf>
    <xf numFmtId="0" fontId="4" fillId="0" borderId="81" xfId="0" applyFont="1" applyBorder="1" applyAlignment="1">
      <alignment horizontal="center"/>
    </xf>
    <xf numFmtId="179" fontId="4" fillId="0" borderId="22" xfId="0" applyNumberFormat="1" applyFont="1" applyFill="1" applyBorder="1" applyAlignment="1">
      <alignment/>
    </xf>
    <xf numFmtId="179" fontId="29" fillId="0" borderId="22" xfId="0" applyNumberFormat="1" applyFont="1" applyFill="1" applyBorder="1" applyAlignment="1">
      <alignment/>
    </xf>
    <xf numFmtId="179" fontId="29" fillId="0" borderId="0" xfId="0" applyNumberFormat="1" applyFont="1" applyFill="1" applyBorder="1" applyAlignment="1">
      <alignment horizontal="right"/>
    </xf>
    <xf numFmtId="182" fontId="4" fillId="0" borderId="27" xfId="0" applyNumberFormat="1" applyFont="1" applyBorder="1" applyAlignment="1">
      <alignment horizontal="right"/>
    </xf>
    <xf numFmtId="180" fontId="4" fillId="0" borderId="27" xfId="0" applyNumberFormat="1" applyFont="1" applyBorder="1" applyAlignment="1">
      <alignment horizontal="right"/>
    </xf>
    <xf numFmtId="180" fontId="4" fillId="0" borderId="28" xfId="0" applyNumberFormat="1" applyFont="1" applyBorder="1" applyAlignment="1">
      <alignment horizontal="right"/>
    </xf>
    <xf numFmtId="180" fontId="29" fillId="0" borderId="14" xfId="0" applyNumberFormat="1" applyFont="1" applyBorder="1" applyAlignment="1">
      <alignment horizontal="right"/>
    </xf>
    <xf numFmtId="179" fontId="4" fillId="0" borderId="22" xfId="0" applyNumberFormat="1" applyFont="1" applyFill="1" applyBorder="1" applyAlignment="1">
      <alignment horizontal="right"/>
    </xf>
    <xf numFmtId="179" fontId="29" fillId="0" borderId="22" xfId="0" applyNumberFormat="1" applyFont="1" applyFill="1" applyBorder="1" applyAlignment="1">
      <alignment horizontal="right"/>
    </xf>
    <xf numFmtId="182" fontId="4" fillId="0" borderId="33" xfId="0" applyNumberFormat="1" applyFont="1" applyBorder="1" applyAlignment="1">
      <alignment horizontal="right"/>
    </xf>
    <xf numFmtId="180" fontId="4" fillId="0" borderId="33" xfId="0" applyNumberFormat="1" applyFont="1" applyBorder="1" applyAlignment="1">
      <alignment horizontal="right"/>
    </xf>
    <xf numFmtId="180" fontId="4" fillId="0" borderId="21" xfId="0" applyNumberFormat="1" applyFont="1" applyBorder="1" applyAlignment="1">
      <alignment horizontal="right"/>
    </xf>
    <xf numFmtId="180" fontId="29" fillId="0" borderId="81" xfId="0" applyNumberFormat="1" applyFont="1" applyBorder="1" applyAlignment="1">
      <alignment horizontal="right"/>
    </xf>
    <xf numFmtId="0" fontId="4" fillId="0" borderId="79" xfId="0" applyFont="1" applyBorder="1" applyAlignment="1">
      <alignment horizontal="center"/>
    </xf>
    <xf numFmtId="179" fontId="4" fillId="0" borderId="26" xfId="0" applyNumberFormat="1" applyFont="1" applyFill="1" applyBorder="1" applyAlignment="1">
      <alignment/>
    </xf>
    <xf numFmtId="179" fontId="29" fillId="0" borderId="26" xfId="0" applyNumberFormat="1" applyFont="1" applyFill="1" applyBorder="1" applyAlignment="1">
      <alignment/>
    </xf>
    <xf numFmtId="179" fontId="29" fillId="0" borderId="76" xfId="0" applyNumberFormat="1" applyFont="1" applyFill="1" applyBorder="1" applyAlignment="1">
      <alignment horizontal="right"/>
    </xf>
    <xf numFmtId="0" fontId="4" fillId="0" borderId="9" xfId="0" applyFont="1" applyBorder="1" applyAlignment="1">
      <alignment horizontal="center"/>
    </xf>
    <xf numFmtId="179" fontId="4" fillId="0" borderId="6" xfId="0" applyNumberFormat="1" applyFont="1" applyFill="1" applyBorder="1" applyAlignment="1">
      <alignment/>
    </xf>
    <xf numFmtId="179" fontId="29" fillId="0" borderId="6" xfId="0" applyNumberFormat="1" applyFont="1" applyFill="1" applyBorder="1" applyAlignment="1">
      <alignment/>
    </xf>
    <xf numFmtId="179" fontId="4" fillId="0" borderId="4" xfId="0" applyNumberFormat="1" applyFont="1" applyFill="1" applyBorder="1" applyAlignment="1">
      <alignment horizontal="right"/>
    </xf>
    <xf numFmtId="179" fontId="4" fillId="0" borderId="32" xfId="0" applyNumberFormat="1" applyFont="1" applyFill="1" applyBorder="1" applyAlignment="1">
      <alignment horizontal="right"/>
    </xf>
    <xf numFmtId="0" fontId="4" fillId="0" borderId="63" xfId="0" applyFont="1" applyBorder="1" applyAlignment="1">
      <alignment horizontal="center"/>
    </xf>
    <xf numFmtId="0" fontId="4" fillId="0" borderId="14" xfId="0" applyFont="1" applyBorder="1" applyAlignment="1">
      <alignment vertical="center"/>
    </xf>
    <xf numFmtId="0" fontId="4" fillId="0" borderId="14" xfId="0" applyFont="1" applyBorder="1" applyAlignment="1">
      <alignment vertical="center" textRotation="255"/>
    </xf>
    <xf numFmtId="0" fontId="4" fillId="0" borderId="78" xfId="0" applyFont="1" applyBorder="1" applyAlignment="1">
      <alignment/>
    </xf>
    <xf numFmtId="0" fontId="15" fillId="0" borderId="82" xfId="0" applyFont="1" applyBorder="1" applyAlignment="1">
      <alignment horizontal="right"/>
    </xf>
    <xf numFmtId="0" fontId="15" fillId="0" borderId="31" xfId="0" applyFont="1" applyBorder="1" applyAlignment="1">
      <alignment horizontal="right"/>
    </xf>
    <xf numFmtId="0" fontId="15" fillId="0" borderId="71" xfId="0" applyFont="1" applyBorder="1" applyAlignment="1">
      <alignment horizontal="right"/>
    </xf>
    <xf numFmtId="0" fontId="4" fillId="0" borderId="28" xfId="0" applyFont="1" applyBorder="1" applyAlignment="1">
      <alignment horizontal="center"/>
    </xf>
    <xf numFmtId="179" fontId="4" fillId="0" borderId="65" xfId="0" applyNumberFormat="1" applyFont="1" applyBorder="1" applyAlignment="1">
      <alignment/>
    </xf>
    <xf numFmtId="180" fontId="4" fillId="0" borderId="62" xfId="0" applyNumberFormat="1" applyFont="1" applyBorder="1" applyAlignment="1">
      <alignment/>
    </xf>
    <xf numFmtId="180" fontId="4" fillId="0" borderId="65" xfId="0" applyNumberFormat="1" applyFont="1" applyBorder="1" applyAlignment="1">
      <alignment/>
    </xf>
    <xf numFmtId="180" fontId="4" fillId="0" borderId="29" xfId="0" applyNumberFormat="1" applyFont="1" applyBorder="1" applyAlignment="1">
      <alignment/>
    </xf>
    <xf numFmtId="179" fontId="4" fillId="0" borderId="83" xfId="0" applyNumberFormat="1" applyFont="1" applyBorder="1" applyAlignment="1">
      <alignment/>
    </xf>
    <xf numFmtId="180" fontId="4" fillId="0" borderId="80" xfId="0" applyNumberFormat="1" applyFont="1" applyBorder="1" applyAlignment="1">
      <alignment/>
    </xf>
    <xf numFmtId="180" fontId="4" fillId="0" borderId="83" xfId="0" applyNumberFormat="1" applyFont="1" applyBorder="1" applyAlignment="1">
      <alignment/>
    </xf>
    <xf numFmtId="180" fontId="4" fillId="0" borderId="76" xfId="0" applyNumberFormat="1" applyFont="1" applyBorder="1" applyAlignment="1">
      <alignment/>
    </xf>
    <xf numFmtId="0" fontId="4" fillId="0" borderId="78" xfId="0" applyFont="1" applyBorder="1" applyAlignment="1">
      <alignment horizontal="center"/>
    </xf>
    <xf numFmtId="179" fontId="15" fillId="0" borderId="82" xfId="0" applyNumberFormat="1" applyFont="1" applyBorder="1" applyAlignment="1">
      <alignment horizontal="right"/>
    </xf>
    <xf numFmtId="180" fontId="15" fillId="0" borderId="31" xfId="0" applyNumberFormat="1" applyFont="1" applyBorder="1" applyAlignment="1">
      <alignment horizontal="right"/>
    </xf>
    <xf numFmtId="180" fontId="15" fillId="0" borderId="64" xfId="0" applyNumberFormat="1" applyFont="1" applyBorder="1" applyAlignment="1">
      <alignment horizontal="right"/>
    </xf>
    <xf numFmtId="180" fontId="15" fillId="0" borderId="82" xfId="0" applyNumberFormat="1" applyFont="1" applyBorder="1" applyAlignment="1">
      <alignment horizontal="right"/>
    </xf>
    <xf numFmtId="180" fontId="15" fillId="0" borderId="71" xfId="0" applyNumberFormat="1" applyFont="1" applyBorder="1" applyAlignment="1">
      <alignment horizontal="right"/>
    </xf>
    <xf numFmtId="179" fontId="15" fillId="0" borderId="65" xfId="0" applyNumberFormat="1" applyFont="1" applyBorder="1" applyAlignment="1">
      <alignment horizontal="right"/>
    </xf>
    <xf numFmtId="0" fontId="4" fillId="0" borderId="67" xfId="0" applyFont="1" applyBorder="1" applyAlignment="1">
      <alignment horizontal="center"/>
    </xf>
    <xf numFmtId="179" fontId="4" fillId="0" borderId="68" xfId="0" applyNumberFormat="1" applyFont="1" applyBorder="1" applyAlignment="1">
      <alignment/>
    </xf>
    <xf numFmtId="180" fontId="4" fillId="0" borderId="66" xfId="0" applyNumberFormat="1" applyFont="1" applyBorder="1" applyAlignment="1">
      <alignment/>
    </xf>
    <xf numFmtId="180" fontId="4" fillId="0" borderId="68" xfId="0" applyNumberFormat="1" applyFont="1" applyBorder="1" applyAlignment="1">
      <alignment/>
    </xf>
    <xf numFmtId="180" fontId="4" fillId="0" borderId="45" xfId="0" applyNumberFormat="1" applyFont="1" applyBorder="1" applyAlignment="1">
      <alignment/>
    </xf>
    <xf numFmtId="0" fontId="5" fillId="0" borderId="18" xfId="0" applyFont="1" applyBorder="1" applyAlignment="1">
      <alignment/>
    </xf>
    <xf numFmtId="0" fontId="5" fillId="0" borderId="50" xfId="0" applyFont="1" applyBorder="1" applyAlignment="1">
      <alignment/>
    </xf>
    <xf numFmtId="0" fontId="5" fillId="0" borderId="20" xfId="0" applyFont="1" applyBorder="1" applyAlignment="1">
      <alignment horizontal="center"/>
    </xf>
    <xf numFmtId="0" fontId="5" fillId="0" borderId="84" xfId="0" applyFont="1" applyBorder="1" applyAlignment="1">
      <alignment/>
    </xf>
    <xf numFmtId="0" fontId="15" fillId="0" borderId="27" xfId="0" applyFont="1" applyBorder="1" applyAlignment="1">
      <alignment horizontal="right"/>
    </xf>
    <xf numFmtId="0" fontId="5" fillId="0" borderId="85" xfId="0" applyFont="1" applyBorder="1" applyAlignment="1">
      <alignment horizontal="center"/>
    </xf>
    <xf numFmtId="177" fontId="5" fillId="0" borderId="28" xfId="16" applyNumberFormat="1" applyFont="1" applyBorder="1" applyAlignment="1">
      <alignment/>
    </xf>
    <xf numFmtId="177" fontId="5" fillId="0" borderId="27" xfId="16" applyNumberFormat="1" applyFont="1" applyBorder="1" applyAlignment="1">
      <alignment/>
    </xf>
    <xf numFmtId="0" fontId="5" fillId="0" borderId="86" xfId="0" applyFont="1" applyBorder="1" applyAlignment="1">
      <alignment horizontal="center"/>
    </xf>
    <xf numFmtId="177" fontId="5" fillId="0" borderId="21" xfId="16" applyNumberFormat="1" applyFont="1" applyBorder="1" applyAlignment="1">
      <alignment/>
    </xf>
    <xf numFmtId="177" fontId="5" fillId="0" borderId="33" xfId="16" applyNumberFormat="1" applyFont="1" applyBorder="1" applyAlignment="1">
      <alignment/>
    </xf>
    <xf numFmtId="176" fontId="5" fillId="0" borderId="81" xfId="0" applyNumberFormat="1" applyFont="1" applyBorder="1" applyAlignment="1">
      <alignment/>
    </xf>
    <xf numFmtId="0" fontId="5" fillId="0" borderId="87" xfId="0" applyFont="1" applyBorder="1" applyAlignment="1">
      <alignment horizontal="center"/>
    </xf>
    <xf numFmtId="177" fontId="5" fillId="0" borderId="67" xfId="16" applyNumberFormat="1" applyFont="1" applyBorder="1" applyAlignment="1">
      <alignment/>
    </xf>
    <xf numFmtId="177" fontId="5" fillId="0" borderId="30" xfId="16" applyNumberFormat="1" applyFont="1" applyBorder="1" applyAlignment="1">
      <alignment/>
    </xf>
    <xf numFmtId="0" fontId="5" fillId="0" borderId="29" xfId="0" applyFont="1" applyBorder="1" applyAlignment="1">
      <alignment horizontal="center"/>
    </xf>
    <xf numFmtId="0" fontId="5" fillId="0" borderId="11" xfId="0" applyFont="1" applyBorder="1" applyAlignment="1">
      <alignment/>
    </xf>
    <xf numFmtId="0" fontId="16" fillId="0" borderId="53" xfId="0" applyFont="1" applyBorder="1" applyAlignment="1">
      <alignment horizontal="center"/>
    </xf>
    <xf numFmtId="0" fontId="5" fillId="0" borderId="88" xfId="0" applyFont="1" applyBorder="1" applyAlignment="1">
      <alignment horizontal="center"/>
    </xf>
    <xf numFmtId="0" fontId="16" fillId="0" borderId="9" xfId="0" applyFont="1" applyBorder="1" applyAlignment="1">
      <alignment horizontal="center"/>
    </xf>
    <xf numFmtId="0" fontId="16" fillId="0" borderId="88" xfId="0" applyFont="1" applyBorder="1" applyAlignment="1">
      <alignment horizontal="center"/>
    </xf>
    <xf numFmtId="0" fontId="5" fillId="0" borderId="69" xfId="0" applyFont="1" applyBorder="1" applyAlignment="1">
      <alignment horizontal="center"/>
    </xf>
    <xf numFmtId="0" fontId="15" fillId="0" borderId="72" xfId="0" applyFont="1" applyBorder="1" applyAlignment="1">
      <alignment horizontal="right"/>
    </xf>
    <xf numFmtId="0" fontId="5" fillId="0" borderId="62" xfId="0" applyFont="1" applyBorder="1" applyAlignment="1">
      <alignment horizontal="center"/>
    </xf>
    <xf numFmtId="0" fontId="5" fillId="0" borderId="66" xfId="0" applyFont="1" applyBorder="1" applyAlignment="1">
      <alignment horizontal="center"/>
    </xf>
    <xf numFmtId="179" fontId="16" fillId="0" borderId="6" xfId="0" applyNumberFormat="1" applyFont="1" applyBorder="1" applyAlignment="1">
      <alignment/>
    </xf>
    <xf numFmtId="179" fontId="16" fillId="0" borderId="45" xfId="0" applyNumberFormat="1" applyFont="1" applyBorder="1" applyAlignment="1">
      <alignment/>
    </xf>
    <xf numFmtId="176" fontId="16" fillId="0" borderId="9" xfId="0" applyNumberFormat="1" applyFont="1" applyBorder="1" applyAlignment="1">
      <alignment/>
    </xf>
    <xf numFmtId="179" fontId="15" fillId="0" borderId="10" xfId="0" applyNumberFormat="1" applyFont="1" applyBorder="1" applyAlignment="1">
      <alignment horizontal="right"/>
    </xf>
    <xf numFmtId="179" fontId="47" fillId="0" borderId="11" xfId="0" applyNumberFormat="1" applyFont="1" applyBorder="1" applyAlignment="1">
      <alignment horizontal="right"/>
    </xf>
    <xf numFmtId="0" fontId="47" fillId="0" borderId="12" xfId="0" applyFont="1" applyBorder="1" applyAlignment="1">
      <alignment horizontal="right"/>
    </xf>
    <xf numFmtId="179" fontId="47" fillId="0" borderId="70" xfId="0" applyNumberFormat="1" applyFont="1" applyBorder="1" applyAlignment="1">
      <alignment horizontal="right"/>
    </xf>
    <xf numFmtId="179" fontId="15" fillId="0" borderId="11" xfId="0" applyNumberFormat="1" applyFont="1" applyBorder="1" applyAlignment="1">
      <alignment horizontal="right"/>
    </xf>
    <xf numFmtId="179" fontId="15" fillId="0" borderId="4" xfId="0" applyNumberFormat="1" applyFont="1" applyBorder="1" applyAlignment="1">
      <alignment horizontal="right"/>
    </xf>
    <xf numFmtId="179" fontId="47" fillId="0" borderId="0" xfId="0" applyNumberFormat="1" applyFont="1" applyBorder="1" applyAlignment="1">
      <alignment horizontal="right"/>
    </xf>
    <xf numFmtId="0" fontId="47" fillId="0" borderId="14" xfId="0" applyFont="1" applyBorder="1" applyAlignment="1">
      <alignment horizontal="right"/>
    </xf>
    <xf numFmtId="179" fontId="47" fillId="0" borderId="29" xfId="0" applyNumberFormat="1" applyFont="1" applyBorder="1" applyAlignment="1">
      <alignment horizontal="right"/>
    </xf>
    <xf numFmtId="179" fontId="15" fillId="0" borderId="0" xfId="0" applyNumberFormat="1" applyFont="1" applyBorder="1" applyAlignment="1">
      <alignment horizontal="right"/>
    </xf>
    <xf numFmtId="176" fontId="16" fillId="0" borderId="12" xfId="0" applyNumberFormat="1" applyFont="1" applyBorder="1" applyAlignment="1">
      <alignment/>
    </xf>
    <xf numFmtId="0" fontId="15" fillId="0" borderId="23" xfId="0" applyFont="1" applyBorder="1" applyAlignment="1">
      <alignment horizontal="center"/>
    </xf>
    <xf numFmtId="0" fontId="15" fillId="0" borderId="34" xfId="0" applyFont="1" applyBorder="1" applyAlignment="1">
      <alignment horizontal="center"/>
    </xf>
    <xf numFmtId="0" fontId="15" fillId="0" borderId="27" xfId="0" applyFont="1" applyBorder="1" applyAlignment="1">
      <alignment horizontal="center"/>
    </xf>
    <xf numFmtId="177" fontId="5" fillId="0" borderId="0" xfId="0" applyNumberFormat="1" applyFont="1" applyBorder="1" applyAlignment="1">
      <alignment/>
    </xf>
    <xf numFmtId="177" fontId="4" fillId="0" borderId="14" xfId="0" applyNumberFormat="1" applyFont="1" applyBorder="1" applyAlignment="1">
      <alignment/>
    </xf>
    <xf numFmtId="0" fontId="0" fillId="0" borderId="0" xfId="0" applyFont="1" applyFill="1" applyAlignment="1">
      <alignment/>
    </xf>
    <xf numFmtId="177" fontId="5" fillId="0" borderId="6" xfId="0" applyNumberFormat="1" applyFont="1" applyBorder="1" applyAlignment="1">
      <alignment/>
    </xf>
    <xf numFmtId="177" fontId="4" fillId="0" borderId="9" xfId="0" applyNumberFormat="1" applyFont="1" applyBorder="1" applyAlignment="1">
      <alignment/>
    </xf>
    <xf numFmtId="0" fontId="29" fillId="0" borderId="89" xfId="0" applyFont="1" applyBorder="1" applyAlignment="1">
      <alignment horizontal="center"/>
    </xf>
    <xf numFmtId="177" fontId="16" fillId="0" borderId="0" xfId="0" applyNumberFormat="1" applyFont="1" applyAlignment="1">
      <alignment/>
    </xf>
    <xf numFmtId="177" fontId="16" fillId="0" borderId="14" xfId="0" applyNumberFormat="1" applyFont="1" applyBorder="1" applyAlignment="1">
      <alignment/>
    </xf>
    <xf numFmtId="195" fontId="16" fillId="0" borderId="63" xfId="0" applyNumberFormat="1" applyFont="1" applyBorder="1" applyAlignment="1">
      <alignment/>
    </xf>
    <xf numFmtId="195" fontId="5" fillId="0" borderId="0" xfId="0" applyNumberFormat="1" applyFont="1" applyBorder="1" applyAlignment="1">
      <alignment/>
    </xf>
    <xf numFmtId="195" fontId="5" fillId="0" borderId="79" xfId="0" applyNumberFormat="1" applyFont="1" applyBorder="1" applyAlignment="1">
      <alignment/>
    </xf>
    <xf numFmtId="0" fontId="4" fillId="0" borderId="27" xfId="0" applyFont="1" applyBorder="1" applyAlignment="1">
      <alignment horizontal="center"/>
    </xf>
    <xf numFmtId="177" fontId="16" fillId="0" borderId="28" xfId="0" applyNumberFormat="1" applyFont="1" applyBorder="1" applyAlignment="1">
      <alignment/>
    </xf>
    <xf numFmtId="188" fontId="16" fillId="0" borderId="4" xfId="0" applyNumberFormat="1" applyFont="1" applyBorder="1" applyAlignment="1">
      <alignment/>
    </xf>
    <xf numFmtId="188" fontId="5" fillId="0" borderId="0" xfId="0" applyNumberFormat="1" applyFont="1" applyBorder="1" applyAlignment="1">
      <alignment/>
    </xf>
    <xf numFmtId="188" fontId="5" fillId="0" borderId="14" xfId="0" applyNumberFormat="1" applyFont="1" applyBorder="1" applyAlignment="1">
      <alignment/>
    </xf>
    <xf numFmtId="0" fontId="5" fillId="0" borderId="27" xfId="0" applyFont="1" applyBorder="1" applyAlignment="1">
      <alignment horizontal="center"/>
    </xf>
    <xf numFmtId="188" fontId="5" fillId="0" borderId="6" xfId="0" applyNumberFormat="1" applyFont="1" applyBorder="1" applyAlignment="1">
      <alignment/>
    </xf>
    <xf numFmtId="188" fontId="5" fillId="0" borderId="9" xfId="0" applyNumberFormat="1" applyFont="1" applyBorder="1" applyAlignment="1">
      <alignment/>
    </xf>
    <xf numFmtId="0" fontId="16" fillId="0" borderId="89" xfId="0" applyFont="1" applyBorder="1" applyAlignment="1">
      <alignment horizontal="center"/>
    </xf>
    <xf numFmtId="177" fontId="16" fillId="0" borderId="72" xfId="0" applyNumberFormat="1" applyFont="1" applyBorder="1" applyAlignment="1">
      <alignment/>
    </xf>
    <xf numFmtId="177" fontId="16" fillId="0" borderId="11" xfId="0" applyNumberFormat="1" applyFont="1" applyBorder="1" applyAlignment="1">
      <alignment/>
    </xf>
    <xf numFmtId="177" fontId="16" fillId="0" borderId="12" xfId="0" applyNumberFormat="1" applyFont="1" applyBorder="1" applyAlignment="1">
      <alignment/>
    </xf>
    <xf numFmtId="188" fontId="16" fillId="0" borderId="10" xfId="0" applyNumberFormat="1" applyFont="1" applyBorder="1" applyAlignment="1">
      <alignment/>
    </xf>
    <xf numFmtId="195" fontId="5" fillId="0" borderId="0" xfId="0" applyNumberFormat="1" applyFont="1" applyAlignment="1">
      <alignment/>
    </xf>
    <xf numFmtId="195" fontId="5" fillId="0" borderId="14" xfId="0" applyNumberFormat="1" applyFont="1" applyBorder="1" applyAlignment="1">
      <alignment/>
    </xf>
    <xf numFmtId="0" fontId="16" fillId="0" borderId="0" xfId="0" applyFont="1" applyAlignment="1">
      <alignment/>
    </xf>
    <xf numFmtId="0" fontId="14" fillId="0" borderId="14" xfId="0" applyFont="1" applyBorder="1" applyAlignment="1">
      <alignment/>
    </xf>
    <xf numFmtId="177" fontId="16" fillId="0" borderId="67" xfId="0" applyNumberFormat="1" applyFont="1" applyBorder="1" applyAlignment="1">
      <alignment/>
    </xf>
    <xf numFmtId="195" fontId="5" fillId="0" borderId="11" xfId="0" applyNumberFormat="1" applyFont="1" applyBorder="1" applyAlignment="1">
      <alignment/>
    </xf>
    <xf numFmtId="177" fontId="16" fillId="0" borderId="0" xfId="0" applyNumberFormat="1" applyFont="1" applyBorder="1" applyAlignment="1">
      <alignment/>
    </xf>
    <xf numFmtId="0" fontId="4" fillId="0" borderId="26" xfId="0" applyFont="1" applyBorder="1" applyAlignment="1">
      <alignment/>
    </xf>
    <xf numFmtId="0" fontId="4" fillId="0" borderId="71" xfId="0" applyFont="1" applyBorder="1" applyAlignment="1">
      <alignment/>
    </xf>
    <xf numFmtId="0" fontId="11" fillId="0" borderId="0" xfId="0" applyFont="1" applyFill="1" applyBorder="1" applyAlignment="1">
      <alignment/>
    </xf>
    <xf numFmtId="0" fontId="11" fillId="2" borderId="23" xfId="0" applyFont="1" applyFill="1" applyBorder="1" applyAlignment="1">
      <alignment/>
    </xf>
    <xf numFmtId="0" fontId="11" fillId="3" borderId="23" xfId="0" applyFont="1" applyFill="1" applyBorder="1" applyAlignment="1">
      <alignment/>
    </xf>
    <xf numFmtId="0" fontId="11" fillId="0" borderId="23" xfId="0" applyFont="1" applyBorder="1" applyAlignment="1">
      <alignment/>
    </xf>
    <xf numFmtId="0" fontId="11" fillId="4" borderId="23" xfId="0" applyFont="1" applyFill="1" applyBorder="1" applyAlignment="1">
      <alignment/>
    </xf>
    <xf numFmtId="0" fontId="0" fillId="0" borderId="0" xfId="0" applyFont="1" applyBorder="1" applyAlignment="1">
      <alignment/>
    </xf>
    <xf numFmtId="0" fontId="14" fillId="0" borderId="28" xfId="0" applyFont="1" applyBorder="1" applyAlignment="1">
      <alignment/>
    </xf>
    <xf numFmtId="0" fontId="0" fillId="0" borderId="29" xfId="0" applyFont="1" applyBorder="1" applyAlignment="1">
      <alignment/>
    </xf>
    <xf numFmtId="0" fontId="5" fillId="0" borderId="30" xfId="0" applyFont="1" applyBorder="1" applyAlignment="1">
      <alignment horizontal="center"/>
    </xf>
    <xf numFmtId="177" fontId="16" fillId="0" borderId="6" xfId="0" applyNumberFormat="1" applyFont="1" applyBorder="1" applyAlignment="1">
      <alignment/>
    </xf>
    <xf numFmtId="188" fontId="16" fillId="0" borderId="5" xfId="0" applyNumberFormat="1" applyFont="1" applyBorder="1" applyAlignment="1">
      <alignment/>
    </xf>
    <xf numFmtId="0" fontId="11" fillId="0" borderId="28" xfId="0" applyFont="1" applyBorder="1" applyAlignment="1">
      <alignment/>
    </xf>
    <xf numFmtId="0" fontId="11" fillId="5" borderId="23" xfId="0" applyFont="1" applyFill="1" applyBorder="1" applyAlignment="1">
      <alignment/>
    </xf>
    <xf numFmtId="0" fontId="11" fillId="6" borderId="23" xfId="0" applyFont="1" applyFill="1" applyBorder="1" applyAlignment="1">
      <alignment/>
    </xf>
    <xf numFmtId="0" fontId="11" fillId="7" borderId="23" xfId="0" applyFont="1" applyFill="1" applyBorder="1" applyAlignment="1">
      <alignment/>
    </xf>
    <xf numFmtId="0" fontId="11" fillId="8" borderId="23" xfId="0" applyFont="1" applyFill="1" applyBorder="1" applyAlignment="1">
      <alignment/>
    </xf>
    <xf numFmtId="0" fontId="0" fillId="0" borderId="11" xfId="0"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76" xfId="0" applyFont="1" applyBorder="1" applyAlignment="1">
      <alignment/>
    </xf>
    <xf numFmtId="179" fontId="4" fillId="0" borderId="0" xfId="0" applyNumberFormat="1" applyFont="1" applyAlignment="1">
      <alignment/>
    </xf>
    <xf numFmtId="179" fontId="0" fillId="0" borderId="0" xfId="0" applyNumberFormat="1" applyAlignment="1">
      <alignment/>
    </xf>
    <xf numFmtId="0" fontId="35" fillId="0" borderId="0" xfId="0" applyFont="1" applyAlignment="1">
      <alignment/>
    </xf>
    <xf numFmtId="0" fontId="29" fillId="0" borderId="90" xfId="0" applyFont="1" applyBorder="1" applyAlignment="1">
      <alignment/>
    </xf>
    <xf numFmtId="0" fontId="4" fillId="0" borderId="91" xfId="0" applyFont="1" applyBorder="1" applyAlignment="1">
      <alignment/>
    </xf>
    <xf numFmtId="0" fontId="4" fillId="0" borderId="92" xfId="0" applyFont="1" applyBorder="1" applyAlignment="1">
      <alignment/>
    </xf>
    <xf numFmtId="0" fontId="4" fillId="0" borderId="93" xfId="0" applyFont="1" applyBorder="1" applyAlignment="1">
      <alignment/>
    </xf>
    <xf numFmtId="0" fontId="4" fillId="0" borderId="94" xfId="0" applyFont="1" applyBorder="1" applyAlignment="1">
      <alignment/>
    </xf>
    <xf numFmtId="0" fontId="5" fillId="0" borderId="91" xfId="0" applyFont="1" applyBorder="1" applyAlignment="1">
      <alignment/>
    </xf>
    <xf numFmtId="0" fontId="5" fillId="0" borderId="93" xfId="0" applyFont="1" applyBorder="1" applyAlignment="1">
      <alignment/>
    </xf>
    <xf numFmtId="0" fontId="14" fillId="0" borderId="95" xfId="0" applyFont="1" applyBorder="1" applyAlignment="1">
      <alignment/>
    </xf>
    <xf numFmtId="0" fontId="0" fillId="0" borderId="96" xfId="0" applyBorder="1" applyAlignment="1">
      <alignment/>
    </xf>
    <xf numFmtId="0" fontId="0" fillId="0" borderId="24" xfId="0" applyBorder="1" applyAlignment="1">
      <alignment/>
    </xf>
    <xf numFmtId="0" fontId="0" fillId="0" borderId="60" xfId="0" applyBorder="1" applyAlignment="1">
      <alignment/>
    </xf>
    <xf numFmtId="0" fontId="0" fillId="0" borderId="59" xfId="0" applyBorder="1" applyAlignment="1">
      <alignment/>
    </xf>
    <xf numFmtId="0" fontId="0" fillId="0" borderId="97" xfId="0" applyBorder="1" applyAlignment="1">
      <alignment/>
    </xf>
    <xf numFmtId="0" fontId="14" fillId="0" borderId="59" xfId="0" applyFont="1" applyBorder="1" applyAlignment="1">
      <alignment/>
    </xf>
    <xf numFmtId="0" fontId="14" fillId="0" borderId="60" xfId="0" applyFont="1" applyBorder="1" applyAlignment="1">
      <alignment/>
    </xf>
    <xf numFmtId="0" fontId="14" fillId="0" borderId="34" xfId="0" applyFont="1" applyBorder="1" applyAlignment="1">
      <alignment/>
    </xf>
    <xf numFmtId="0" fontId="14" fillId="0" borderId="24" xfId="0" applyFont="1" applyBorder="1" applyAlignment="1">
      <alignment/>
    </xf>
    <xf numFmtId="0" fontId="14" fillId="0" borderId="32" xfId="0" applyFont="1" applyBorder="1" applyAlignment="1">
      <alignment/>
    </xf>
    <xf numFmtId="0" fontId="14" fillId="0" borderId="81" xfId="0" applyFont="1" applyBorder="1" applyAlignment="1">
      <alignment/>
    </xf>
    <xf numFmtId="0" fontId="5" fillId="0" borderId="97" xfId="0" applyFont="1" applyBorder="1" applyAlignment="1">
      <alignment horizontal="center"/>
    </xf>
    <xf numFmtId="0" fontId="5" fillId="0" borderId="77" xfId="0" applyFont="1" applyBorder="1" applyAlignment="1">
      <alignment horizontal="center"/>
    </xf>
    <xf numFmtId="0" fontId="5" fillId="0" borderId="82" xfId="0" applyFont="1" applyBorder="1" applyAlignment="1">
      <alignment horizontal="center"/>
    </xf>
    <xf numFmtId="0" fontId="5" fillId="0" borderId="64" xfId="0" applyFont="1" applyBorder="1" applyAlignment="1">
      <alignment horizontal="center"/>
    </xf>
    <xf numFmtId="0" fontId="5" fillId="0" borderId="63" xfId="0" applyFont="1" applyBorder="1" applyAlignment="1">
      <alignment/>
    </xf>
    <xf numFmtId="0" fontId="5" fillId="0" borderId="31" xfId="0" applyFont="1" applyBorder="1" applyAlignment="1">
      <alignment/>
    </xf>
    <xf numFmtId="0" fontId="15" fillId="0" borderId="78" xfId="0" applyFont="1" applyBorder="1" applyAlignment="1">
      <alignment horizontal="right"/>
    </xf>
    <xf numFmtId="0" fontId="15" fillId="0" borderId="98" xfId="0" applyFont="1" applyBorder="1" applyAlignment="1">
      <alignment horizontal="right"/>
    </xf>
    <xf numFmtId="0" fontId="15" fillId="0" borderId="79" xfId="0" applyFont="1" applyBorder="1" applyAlignment="1">
      <alignment horizontal="right"/>
    </xf>
    <xf numFmtId="0" fontId="15" fillId="0" borderId="65" xfId="0" applyFont="1" applyBorder="1" applyAlignment="1">
      <alignment horizontal="right"/>
    </xf>
    <xf numFmtId="0" fontId="5" fillId="0" borderId="27" xfId="0" applyFont="1" applyBorder="1" applyAlignment="1">
      <alignment horizontal="distributed"/>
    </xf>
    <xf numFmtId="177" fontId="5" fillId="0" borderId="28" xfId="0" applyNumberFormat="1" applyFont="1" applyBorder="1" applyAlignment="1">
      <alignment/>
    </xf>
    <xf numFmtId="177" fontId="5" fillId="0" borderId="62" xfId="0" applyNumberFormat="1" applyFont="1" applyBorder="1" applyAlignment="1">
      <alignment/>
    </xf>
    <xf numFmtId="177" fontId="5" fillId="0" borderId="0" xfId="0" applyNumberFormat="1" applyFont="1" applyBorder="1" applyAlignment="1">
      <alignment/>
    </xf>
    <xf numFmtId="177" fontId="5" fillId="0" borderId="13" xfId="0" applyNumberFormat="1" applyFont="1" applyBorder="1" applyAlignment="1">
      <alignment/>
    </xf>
    <xf numFmtId="177" fontId="5" fillId="0" borderId="14" xfId="0" applyNumberFormat="1" applyFont="1" applyBorder="1" applyAlignment="1">
      <alignment/>
    </xf>
    <xf numFmtId="178" fontId="5" fillId="0" borderId="4" xfId="16" applyNumberFormat="1" applyFont="1" applyBorder="1" applyAlignment="1">
      <alignment/>
    </xf>
    <xf numFmtId="178" fontId="5" fillId="0" borderId="28" xfId="16" applyNumberFormat="1" applyFont="1" applyBorder="1" applyAlignment="1">
      <alignment/>
    </xf>
    <xf numFmtId="178" fontId="5" fillId="0" borderId="62" xfId="16" applyNumberFormat="1" applyFont="1" applyBorder="1" applyAlignment="1">
      <alignment/>
    </xf>
    <xf numFmtId="178" fontId="5" fillId="0" borderId="0" xfId="16" applyNumberFormat="1" applyFont="1" applyBorder="1" applyAlignment="1">
      <alignment/>
    </xf>
    <xf numFmtId="179" fontId="5" fillId="0" borderId="62" xfId="0" applyNumberFormat="1" applyFont="1" applyBorder="1" applyAlignment="1">
      <alignment/>
    </xf>
    <xf numFmtId="181" fontId="16" fillId="0" borderId="4" xfId="0" applyNumberFormat="1" applyFont="1" applyBorder="1" applyAlignment="1">
      <alignment/>
    </xf>
    <xf numFmtId="181" fontId="16" fillId="0" borderId="62" xfId="0" applyNumberFormat="1" applyFont="1" applyBorder="1" applyAlignment="1">
      <alignment/>
    </xf>
    <xf numFmtId="0" fontId="14" fillId="0" borderId="27" xfId="0" applyFont="1" applyBorder="1" applyAlignment="1">
      <alignment horizontal="distributed"/>
    </xf>
    <xf numFmtId="177" fontId="14" fillId="0" borderId="28" xfId="16" applyNumberFormat="1" applyFont="1" applyBorder="1" applyAlignment="1">
      <alignment/>
    </xf>
    <xf numFmtId="177" fontId="14" fillId="0" borderId="4" xfId="16" applyNumberFormat="1" applyFont="1" applyBorder="1" applyAlignment="1">
      <alignment/>
    </xf>
    <xf numFmtId="177" fontId="14" fillId="0" borderId="62" xfId="16" applyNumberFormat="1" applyFont="1" applyBorder="1" applyAlignment="1">
      <alignment/>
    </xf>
    <xf numFmtId="177" fontId="14" fillId="0" borderId="0" xfId="16" applyNumberFormat="1" applyFont="1" applyBorder="1" applyAlignment="1">
      <alignment/>
    </xf>
    <xf numFmtId="177" fontId="14" fillId="0" borderId="13" xfId="16" applyNumberFormat="1" applyFont="1" applyBorder="1" applyAlignment="1">
      <alignment/>
    </xf>
    <xf numFmtId="177" fontId="14" fillId="0" borderId="14" xfId="16" applyNumberFormat="1" applyFont="1" applyBorder="1" applyAlignment="1">
      <alignment/>
    </xf>
    <xf numFmtId="178" fontId="14" fillId="0" borderId="4" xfId="16" applyNumberFormat="1" applyFont="1" applyBorder="1" applyAlignment="1">
      <alignment/>
    </xf>
    <xf numFmtId="178" fontId="14" fillId="0" borderId="28" xfId="16" applyNumberFormat="1" applyFont="1" applyBorder="1" applyAlignment="1">
      <alignment/>
    </xf>
    <xf numFmtId="178" fontId="14" fillId="0" borderId="62" xfId="16" applyNumberFormat="1" applyFont="1" applyBorder="1" applyAlignment="1">
      <alignment/>
    </xf>
    <xf numFmtId="178" fontId="14" fillId="0" borderId="28" xfId="16" applyNumberFormat="1" applyFont="1" applyBorder="1" applyAlignment="1">
      <alignment horizontal="right"/>
    </xf>
    <xf numFmtId="178" fontId="14" fillId="0" borderId="0" xfId="16" applyNumberFormat="1" applyFont="1" applyBorder="1" applyAlignment="1">
      <alignment/>
    </xf>
    <xf numFmtId="178" fontId="14" fillId="0" borderId="62" xfId="16" applyNumberFormat="1" applyFont="1" applyBorder="1" applyAlignment="1">
      <alignment horizontal="right"/>
    </xf>
    <xf numFmtId="179" fontId="14" fillId="0" borderId="4" xfId="0" applyNumberFormat="1" applyFont="1" applyBorder="1" applyAlignment="1">
      <alignment/>
    </xf>
    <xf numFmtId="179" fontId="14" fillId="0" borderId="62" xfId="0" applyNumberFormat="1" applyFont="1" applyBorder="1" applyAlignment="1">
      <alignment/>
    </xf>
    <xf numFmtId="181" fontId="14" fillId="0" borderId="4" xfId="0" applyNumberFormat="1" applyFont="1" applyBorder="1" applyAlignment="1">
      <alignment/>
    </xf>
    <xf numFmtId="181" fontId="14" fillId="0" borderId="62" xfId="0" applyNumberFormat="1" applyFont="1" applyBorder="1" applyAlignment="1">
      <alignment/>
    </xf>
    <xf numFmtId="180" fontId="5" fillId="0" borderId="0" xfId="0" applyNumberFormat="1" applyFont="1" applyAlignment="1">
      <alignment/>
    </xf>
    <xf numFmtId="0" fontId="5" fillId="0" borderId="32" xfId="0" applyFont="1" applyBorder="1" applyAlignment="1">
      <alignment/>
    </xf>
    <xf numFmtId="0" fontId="5" fillId="0" borderId="33" xfId="0" applyFont="1" applyBorder="1" applyAlignment="1">
      <alignment horizontal="center"/>
    </xf>
    <xf numFmtId="188" fontId="5" fillId="0" borderId="33" xfId="16" applyNumberFormat="1" applyFont="1" applyBorder="1" applyAlignment="1">
      <alignment/>
    </xf>
    <xf numFmtId="188" fontId="5" fillId="0" borderId="21" xfId="16" applyNumberFormat="1" applyFont="1" applyBorder="1" applyAlignment="1">
      <alignment/>
    </xf>
    <xf numFmtId="188" fontId="5" fillId="0" borderId="83" xfId="16" applyNumberFormat="1" applyFont="1" applyBorder="1" applyAlignment="1">
      <alignment/>
    </xf>
    <xf numFmtId="188" fontId="5" fillId="0" borderId="80" xfId="16" applyNumberFormat="1" applyFont="1" applyBorder="1" applyAlignment="1">
      <alignment/>
    </xf>
    <xf numFmtId="188" fontId="5" fillId="0" borderId="76" xfId="16" applyNumberFormat="1" applyFont="1" applyBorder="1" applyAlignment="1">
      <alignment/>
    </xf>
    <xf numFmtId="188" fontId="5" fillId="0" borderId="99" xfId="16" applyNumberFormat="1" applyFont="1" applyBorder="1" applyAlignment="1">
      <alignment/>
    </xf>
    <xf numFmtId="188" fontId="5" fillId="0" borderId="81" xfId="16" applyNumberFormat="1" applyFont="1" applyBorder="1" applyAlignment="1">
      <alignment/>
    </xf>
    <xf numFmtId="178" fontId="5" fillId="0" borderId="32" xfId="16" applyNumberFormat="1" applyFont="1" applyBorder="1" applyAlignment="1">
      <alignment/>
    </xf>
    <xf numFmtId="178" fontId="5" fillId="0" borderId="21" xfId="16" applyNumberFormat="1" applyFont="1" applyBorder="1" applyAlignment="1">
      <alignment/>
    </xf>
    <xf numFmtId="178" fontId="5" fillId="0" borderId="80" xfId="16" applyNumberFormat="1" applyFont="1" applyBorder="1" applyAlignment="1">
      <alignment/>
    </xf>
    <xf numFmtId="178" fontId="5" fillId="0" borderId="22" xfId="16" applyNumberFormat="1" applyFont="1" applyBorder="1" applyAlignment="1">
      <alignment/>
    </xf>
    <xf numFmtId="179" fontId="5" fillId="0" borderId="32" xfId="0" applyNumberFormat="1" applyFont="1" applyBorder="1" applyAlignment="1">
      <alignment/>
    </xf>
    <xf numFmtId="179" fontId="5" fillId="0" borderId="80" xfId="0" applyNumberFormat="1" applyFont="1" applyBorder="1" applyAlignment="1">
      <alignment/>
    </xf>
    <xf numFmtId="181" fontId="16" fillId="0" borderId="32" xfId="0" applyNumberFormat="1" applyFont="1" applyBorder="1" applyAlignment="1">
      <alignment/>
    </xf>
    <xf numFmtId="181" fontId="16" fillId="0" borderId="80" xfId="0" applyNumberFormat="1" applyFont="1" applyBorder="1" applyAlignment="1">
      <alignment/>
    </xf>
    <xf numFmtId="177" fontId="5" fillId="0" borderId="28" xfId="16" applyNumberFormat="1" applyFont="1" applyBorder="1" applyAlignment="1">
      <alignment/>
    </xf>
    <xf numFmtId="177" fontId="5" fillId="0" borderId="62" xfId="16" applyNumberFormat="1" applyFont="1" applyBorder="1" applyAlignment="1">
      <alignment/>
    </xf>
    <xf numFmtId="177" fontId="5" fillId="0" borderId="4" xfId="16" applyNumberFormat="1" applyFont="1" applyBorder="1" applyAlignment="1">
      <alignment/>
    </xf>
    <xf numFmtId="177" fontId="5" fillId="0" borderId="13" xfId="16" applyNumberFormat="1" applyFont="1" applyBorder="1" applyAlignment="1">
      <alignment/>
    </xf>
    <xf numFmtId="177" fontId="5" fillId="0" borderId="14" xfId="16" applyNumberFormat="1" applyFont="1" applyBorder="1" applyAlignment="1">
      <alignment/>
    </xf>
    <xf numFmtId="177" fontId="14" fillId="0" borderId="62" xfId="0" applyNumberFormat="1" applyFont="1" applyBorder="1" applyAlignment="1">
      <alignment/>
    </xf>
    <xf numFmtId="177" fontId="14" fillId="0" borderId="4" xfId="0" applyNumberFormat="1" applyFont="1" applyBorder="1" applyAlignment="1">
      <alignment/>
    </xf>
    <xf numFmtId="194" fontId="5" fillId="0" borderId="21" xfId="16" applyNumberFormat="1" applyFont="1" applyBorder="1" applyAlignment="1">
      <alignment/>
    </xf>
    <xf numFmtId="194" fontId="5" fillId="0" borderId="80" xfId="16" applyNumberFormat="1" applyFont="1" applyBorder="1" applyAlignment="1">
      <alignment/>
    </xf>
    <xf numFmtId="194" fontId="5" fillId="0" borderId="32" xfId="16" applyNumberFormat="1" applyFont="1" applyBorder="1" applyAlignment="1">
      <alignment/>
    </xf>
    <xf numFmtId="194" fontId="5" fillId="0" borderId="80" xfId="0" applyNumberFormat="1" applyFont="1" applyBorder="1" applyAlignment="1">
      <alignment/>
    </xf>
    <xf numFmtId="194" fontId="5" fillId="0" borderId="32" xfId="0" applyNumberFormat="1" applyFont="1" applyBorder="1" applyAlignment="1">
      <alignment/>
    </xf>
    <xf numFmtId="194" fontId="5" fillId="0" borderId="99" xfId="16" applyNumberFormat="1" applyFont="1" applyBorder="1" applyAlignment="1">
      <alignment/>
    </xf>
    <xf numFmtId="194" fontId="5" fillId="0" borderId="81" xfId="16" applyNumberFormat="1" applyFont="1" applyBorder="1" applyAlignment="1">
      <alignment/>
    </xf>
    <xf numFmtId="178" fontId="14" fillId="0" borderId="4" xfId="16" applyNumberFormat="1" applyFont="1" applyBorder="1" applyAlignment="1">
      <alignment horizontal="right"/>
    </xf>
    <xf numFmtId="0" fontId="5" fillId="0" borderId="5" xfId="0" applyFont="1" applyBorder="1" applyAlignment="1">
      <alignment/>
    </xf>
    <xf numFmtId="194" fontId="5" fillId="0" borderId="67" xfId="16" applyNumberFormat="1" applyFont="1" applyBorder="1" applyAlignment="1">
      <alignment/>
    </xf>
    <xf numFmtId="194" fontId="5" fillId="0" borderId="66" xfId="16" applyNumberFormat="1" applyFont="1" applyBorder="1" applyAlignment="1">
      <alignment/>
    </xf>
    <xf numFmtId="194" fontId="5" fillId="0" borderId="5" xfId="16" applyNumberFormat="1" applyFont="1" applyBorder="1" applyAlignment="1">
      <alignment/>
    </xf>
    <xf numFmtId="194" fontId="5" fillId="0" borderId="66" xfId="0" applyNumberFormat="1" applyFont="1" applyBorder="1" applyAlignment="1">
      <alignment/>
    </xf>
    <xf numFmtId="194" fontId="5" fillId="0" borderId="5" xfId="0" applyNumberFormat="1" applyFont="1" applyBorder="1" applyAlignment="1">
      <alignment/>
    </xf>
    <xf numFmtId="194" fontId="5" fillId="0" borderId="8" xfId="16" applyNumberFormat="1" applyFont="1" applyBorder="1" applyAlignment="1">
      <alignment/>
    </xf>
    <xf numFmtId="194" fontId="5" fillId="0" borderId="9" xfId="16" applyNumberFormat="1" applyFont="1" applyBorder="1" applyAlignment="1">
      <alignment/>
    </xf>
    <xf numFmtId="178" fontId="5" fillId="0" borderId="5" xfId="16" applyNumberFormat="1" applyFont="1" applyBorder="1" applyAlignment="1">
      <alignment/>
    </xf>
    <xf numFmtId="178" fontId="5" fillId="0" borderId="67" xfId="16" applyNumberFormat="1" applyFont="1" applyBorder="1" applyAlignment="1">
      <alignment/>
    </xf>
    <xf numFmtId="178" fontId="5" fillId="0" borderId="66" xfId="16" applyNumberFormat="1" applyFont="1" applyBorder="1" applyAlignment="1">
      <alignment/>
    </xf>
    <xf numFmtId="178" fontId="5" fillId="0" borderId="6" xfId="16" applyNumberFormat="1" applyFont="1" applyBorder="1" applyAlignment="1">
      <alignment/>
    </xf>
    <xf numFmtId="179" fontId="5" fillId="0" borderId="66" xfId="0" applyNumberFormat="1" applyFont="1" applyBorder="1" applyAlignment="1">
      <alignment/>
    </xf>
    <xf numFmtId="181" fontId="16" fillId="0" borderId="5" xfId="0" applyNumberFormat="1" applyFont="1" applyBorder="1" applyAlignment="1">
      <alignment/>
    </xf>
    <xf numFmtId="181" fontId="16" fillId="0" borderId="66" xfId="0" applyNumberFormat="1" applyFont="1" applyBorder="1" applyAlignment="1">
      <alignment/>
    </xf>
    <xf numFmtId="0" fontId="53" fillId="0" borderId="0" xfId="0" applyFont="1" applyAlignment="1">
      <alignment/>
    </xf>
    <xf numFmtId="185" fontId="4" fillId="0" borderId="6" xfId="0" applyNumberFormat="1" applyFont="1" applyBorder="1" applyAlignment="1">
      <alignment horizontal="right"/>
    </xf>
    <xf numFmtId="185" fontId="4" fillId="0" borderId="45" xfId="0" applyNumberFormat="1" applyFont="1" applyBorder="1" applyAlignment="1">
      <alignment horizontal="right"/>
    </xf>
    <xf numFmtId="177" fontId="29" fillId="0" borderId="28" xfId="0" applyNumberFormat="1" applyFont="1" applyBorder="1" applyAlignment="1">
      <alignment horizontal="right"/>
    </xf>
    <xf numFmtId="177" fontId="4" fillId="0" borderId="28" xfId="0" applyNumberFormat="1" applyFont="1" applyBorder="1" applyAlignment="1">
      <alignment horizontal="right"/>
    </xf>
    <xf numFmtId="177" fontId="4" fillId="0" borderId="67" xfId="0" applyNumberFormat="1" applyFont="1" applyBorder="1" applyAlignment="1">
      <alignment horizontal="right"/>
    </xf>
    <xf numFmtId="185" fontId="29" fillId="0" borderId="0" xfId="0" applyNumberFormat="1" applyFont="1" applyBorder="1" applyAlignment="1">
      <alignment horizontal="right"/>
    </xf>
    <xf numFmtId="185" fontId="29" fillId="0" borderId="29" xfId="0" applyNumberFormat="1" applyFont="1" applyBorder="1" applyAlignment="1">
      <alignment horizontal="right"/>
    </xf>
    <xf numFmtId="185" fontId="4" fillId="0" borderId="0" xfId="0" applyNumberFormat="1" applyFont="1" applyBorder="1" applyAlignment="1">
      <alignment/>
    </xf>
    <xf numFmtId="185" fontId="4" fillId="0" borderId="29" xfId="0" applyNumberFormat="1" applyFont="1" applyBorder="1" applyAlignment="1">
      <alignment/>
    </xf>
    <xf numFmtId="0" fontId="4" fillId="0" borderId="49" xfId="0" applyFont="1" applyBorder="1" applyAlignment="1">
      <alignment horizontal="center" vertical="center"/>
    </xf>
    <xf numFmtId="177" fontId="4" fillId="0" borderId="0" xfId="0" applyNumberFormat="1" applyFont="1" applyBorder="1" applyAlignment="1">
      <alignment horizontal="right"/>
    </xf>
    <xf numFmtId="177" fontId="4" fillId="0" borderId="14" xfId="0" applyNumberFormat="1" applyFont="1" applyBorder="1" applyAlignment="1">
      <alignment horizontal="right"/>
    </xf>
    <xf numFmtId="177" fontId="4" fillId="0" borderId="6" xfId="0" applyNumberFormat="1" applyFont="1" applyBorder="1" applyAlignment="1">
      <alignment horizontal="right"/>
    </xf>
    <xf numFmtId="177" fontId="4" fillId="0" borderId="9" xfId="0" applyNumberFormat="1" applyFont="1" applyBorder="1" applyAlignment="1">
      <alignment horizontal="right"/>
    </xf>
    <xf numFmtId="177" fontId="29" fillId="0" borderId="0" xfId="0" applyNumberFormat="1" applyFont="1" applyBorder="1" applyAlignment="1">
      <alignment horizontal="right"/>
    </xf>
    <xf numFmtId="177" fontId="29" fillId="0" borderId="14" xfId="0" applyNumberFormat="1" applyFont="1" applyBorder="1" applyAlignment="1">
      <alignment horizontal="right"/>
    </xf>
    <xf numFmtId="185" fontId="4" fillId="0" borderId="0" xfId="0" applyNumberFormat="1" applyFont="1" applyBorder="1" applyAlignment="1">
      <alignment horizontal="right"/>
    </xf>
    <xf numFmtId="185" fontId="4" fillId="0" borderId="29" xfId="0" applyNumberFormat="1" applyFont="1" applyBorder="1" applyAlignment="1">
      <alignment horizontal="right"/>
    </xf>
    <xf numFmtId="0" fontId="13" fillId="0" borderId="8" xfId="0" applyFont="1" applyBorder="1" applyAlignment="1">
      <alignment vertical="center"/>
    </xf>
    <xf numFmtId="0" fontId="4" fillId="0" borderId="18"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0" fillId="0" borderId="5" xfId="0" applyBorder="1" applyAlignment="1">
      <alignment horizontal="center"/>
    </xf>
    <xf numFmtId="0" fontId="0" fillId="0" borderId="9" xfId="0"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0" xfId="0" applyFont="1" applyBorder="1" applyAlignment="1">
      <alignment horizontal="center" vertical="center"/>
    </xf>
    <xf numFmtId="0" fontId="0" fillId="0" borderId="8" xfId="0" applyBorder="1" applyAlignment="1">
      <alignment horizontal="center"/>
    </xf>
    <xf numFmtId="188" fontId="4" fillId="0" borderId="28" xfId="0" applyNumberFormat="1" applyFont="1" applyBorder="1" applyAlignment="1">
      <alignment/>
    </xf>
    <xf numFmtId="188" fontId="4" fillId="0" borderId="0" xfId="0" applyNumberFormat="1" applyFont="1" applyBorder="1" applyAlignment="1">
      <alignment/>
    </xf>
    <xf numFmtId="188" fontId="4" fillId="0" borderId="67" xfId="0" applyNumberFormat="1" applyFont="1" applyBorder="1" applyAlignment="1">
      <alignment/>
    </xf>
    <xf numFmtId="188" fontId="4" fillId="0" borderId="6" xfId="0" applyNumberFormat="1" applyFont="1" applyBorder="1" applyAlignment="1">
      <alignment/>
    </xf>
    <xf numFmtId="177" fontId="29" fillId="0" borderId="28" xfId="16" applyNumberFormat="1" applyFont="1" applyBorder="1" applyAlignment="1">
      <alignment/>
    </xf>
    <xf numFmtId="0" fontId="3" fillId="0" borderId="0" xfId="0" applyFont="1" applyBorder="1" applyAlignment="1">
      <alignment/>
    </xf>
    <xf numFmtId="177" fontId="4" fillId="0" borderId="28" xfId="16" applyNumberFormat="1" applyFont="1" applyBorder="1" applyAlignment="1">
      <alignment/>
    </xf>
    <xf numFmtId="0" fontId="13" fillId="0" borderId="0" xfId="0" applyFont="1" applyBorder="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4" fillId="0" borderId="22" xfId="0" applyFont="1" applyBorder="1" applyAlignment="1">
      <alignment horizontal="center" vertical="center"/>
    </xf>
    <xf numFmtId="0" fontId="29" fillId="0" borderId="0" xfId="0" applyFont="1" applyBorder="1" applyAlignment="1">
      <alignment horizontal="distributed"/>
    </xf>
    <xf numFmtId="0" fontId="4" fillId="0" borderId="0" xfId="0" applyFont="1" applyBorder="1" applyAlignment="1">
      <alignment horizontal="center"/>
    </xf>
    <xf numFmtId="0" fontId="4" fillId="0" borderId="26" xfId="0" applyFont="1" applyBorder="1" applyAlignment="1">
      <alignment horizontal="center"/>
    </xf>
    <xf numFmtId="188" fontId="29" fillId="0" borderId="28" xfId="0" applyNumberFormat="1" applyFont="1" applyBorder="1" applyAlignment="1">
      <alignment/>
    </xf>
    <xf numFmtId="188" fontId="29" fillId="0" borderId="0" xfId="0" applyNumberFormat="1" applyFont="1" applyBorder="1" applyAlignment="1">
      <alignment/>
    </xf>
    <xf numFmtId="177" fontId="4" fillId="0" borderId="6" xfId="0" applyNumberFormat="1" applyFont="1" applyBorder="1" applyAlignment="1">
      <alignment/>
    </xf>
    <xf numFmtId="177" fontId="4" fillId="0" borderId="45" xfId="0" applyNumberFormat="1" applyFont="1" applyBorder="1" applyAlignment="1">
      <alignment/>
    </xf>
    <xf numFmtId="177" fontId="4" fillId="0" borderId="0" xfId="0" applyNumberFormat="1" applyFont="1" applyBorder="1" applyAlignment="1">
      <alignment/>
    </xf>
    <xf numFmtId="0" fontId="13" fillId="0" borderId="29" xfId="0" applyFont="1" applyBorder="1" applyAlignment="1">
      <alignment/>
    </xf>
    <xf numFmtId="177" fontId="29" fillId="0" borderId="29" xfId="0" applyNumberFormat="1" applyFont="1" applyBorder="1" applyAlignment="1">
      <alignment horizontal="right"/>
    </xf>
    <xf numFmtId="177" fontId="4" fillId="0" borderId="29" xfId="0" applyNumberFormat="1" applyFont="1" applyBorder="1" applyAlignment="1">
      <alignment horizontal="right"/>
    </xf>
    <xf numFmtId="0" fontId="4" fillId="0" borderId="75" xfId="0" applyFont="1" applyBorder="1" applyAlignment="1">
      <alignment horizontal="center"/>
    </xf>
    <xf numFmtId="0" fontId="4" fillId="0" borderId="50"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5" fillId="0" borderId="28" xfId="0" applyFont="1" applyBorder="1" applyAlignment="1">
      <alignment horizontal="right"/>
    </xf>
    <xf numFmtId="0" fontId="5" fillId="0" borderId="0" xfId="0" applyFont="1" applyBorder="1" applyAlignment="1">
      <alignment horizontal="right"/>
    </xf>
    <xf numFmtId="0" fontId="5" fillId="0" borderId="29" xfId="0" applyFont="1" applyBorder="1" applyAlignment="1">
      <alignment horizontal="right"/>
    </xf>
    <xf numFmtId="187" fontId="4" fillId="0" borderId="28" xfId="16" applyNumberFormat="1" applyFont="1" applyBorder="1" applyAlignment="1">
      <alignment horizontal="center"/>
    </xf>
    <xf numFmtId="187" fontId="4" fillId="0" borderId="0" xfId="16" applyNumberFormat="1" applyFont="1" applyBorder="1" applyAlignment="1">
      <alignment horizontal="center"/>
    </xf>
    <xf numFmtId="0" fontId="4" fillId="0" borderId="0" xfId="0" applyFont="1" applyBorder="1" applyAlignment="1">
      <alignment/>
    </xf>
    <xf numFmtId="0" fontId="4" fillId="0" borderId="29" xfId="0" applyFont="1" applyBorder="1" applyAlignment="1">
      <alignment/>
    </xf>
    <xf numFmtId="0" fontId="4" fillId="0" borderId="0" xfId="0" applyFont="1" applyBorder="1" applyAlignment="1">
      <alignment horizontal="distributed"/>
    </xf>
    <xf numFmtId="177" fontId="4" fillId="0" borderId="67" xfId="16" applyNumberFormat="1" applyFont="1" applyBorder="1" applyAlignment="1">
      <alignment/>
    </xf>
    <xf numFmtId="0" fontId="13" fillId="0" borderId="6" xfId="0" applyFont="1" applyBorder="1" applyAlignment="1">
      <alignment/>
    </xf>
    <xf numFmtId="0" fontId="4" fillId="0" borderId="18" xfId="0" applyFont="1" applyBorder="1" applyAlignment="1">
      <alignment horizontal="center"/>
    </xf>
    <xf numFmtId="0" fontId="4" fillId="0" borderId="49" xfId="0" applyFont="1" applyBorder="1" applyAlignment="1">
      <alignment horizontal="center"/>
    </xf>
    <xf numFmtId="0" fontId="4" fillId="0" borderId="59" xfId="0" applyFont="1" applyBorder="1" applyAlignment="1">
      <alignment horizontal="center"/>
    </xf>
    <xf numFmtId="0" fontId="4" fillId="0" borderId="61" xfId="0" applyFont="1" applyBorder="1" applyAlignment="1">
      <alignment horizontal="center"/>
    </xf>
    <xf numFmtId="0" fontId="4" fillId="0" borderId="6" xfId="0" applyFont="1" applyBorder="1" applyAlignment="1">
      <alignment horizontal="distributed"/>
    </xf>
    <xf numFmtId="0" fontId="4" fillId="0" borderId="0" xfId="0" applyFont="1" applyBorder="1" applyAlignment="1">
      <alignment horizontal="distributed" shrinkToFit="1"/>
    </xf>
    <xf numFmtId="0" fontId="4" fillId="0" borderId="60"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14" fillId="0" borderId="3" xfId="0" applyFont="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5" fillId="0" borderId="4"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vertical="center" textRotation="255" wrapText="1"/>
    </xf>
    <xf numFmtId="0" fontId="5" fillId="0" borderId="4" xfId="0" applyFont="1" applyBorder="1" applyAlignment="1">
      <alignment vertical="center" textRotation="255" wrapText="1"/>
    </xf>
    <xf numFmtId="0" fontId="5" fillId="0" borderId="5" xfId="0" applyFont="1" applyBorder="1" applyAlignment="1">
      <alignment vertical="center" textRotation="255" wrapText="1"/>
    </xf>
    <xf numFmtId="0" fontId="13" fillId="0" borderId="4" xfId="0" applyFont="1" applyBorder="1" applyAlignment="1">
      <alignment vertical="center" textRotation="255" wrapText="1"/>
    </xf>
    <xf numFmtId="0" fontId="13" fillId="0" borderId="5" xfId="0" applyFont="1" applyBorder="1" applyAlignment="1">
      <alignment vertical="center" textRotation="255"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
    </xf>
    <xf numFmtId="0" fontId="5" fillId="0" borderId="50" xfId="0" applyFont="1" applyBorder="1" applyAlignment="1">
      <alignment horizontal="center"/>
    </xf>
    <xf numFmtId="0" fontId="5" fillId="0" borderId="49" xfId="0" applyFont="1" applyBorder="1" applyAlignment="1">
      <alignment horizontal="center"/>
    </xf>
    <xf numFmtId="0" fontId="5" fillId="0" borderId="59" xfId="0" applyFont="1" applyBorder="1" applyAlignment="1">
      <alignment horizontal="center"/>
    </xf>
    <xf numFmtId="0" fontId="5" fillId="0" borderId="61" xfId="0" applyFont="1" applyBorder="1" applyAlignment="1">
      <alignment horizontal="center"/>
    </xf>
    <xf numFmtId="0" fontId="5" fillId="0" borderId="32" xfId="0" applyFont="1" applyBorder="1" applyAlignment="1">
      <alignment horizontal="center"/>
    </xf>
    <xf numFmtId="0" fontId="5" fillId="0" borderId="76" xfId="0" applyFont="1" applyBorder="1" applyAlignment="1">
      <alignment horizontal="center"/>
    </xf>
    <xf numFmtId="0" fontId="5" fillId="0" borderId="21" xfId="0" applyFont="1" applyBorder="1" applyAlignment="1">
      <alignment horizontal="center"/>
    </xf>
    <xf numFmtId="0" fontId="5" fillId="0" borderId="81" xfId="0" applyFont="1" applyBorder="1" applyAlignment="1">
      <alignment horizontal="center"/>
    </xf>
    <xf numFmtId="0" fontId="5" fillId="0" borderId="101" xfId="0" applyFont="1" applyBorder="1" applyAlignment="1">
      <alignment vertical="center" textRotation="255"/>
    </xf>
    <xf numFmtId="0" fontId="13" fillId="0" borderId="65" xfId="0" applyFont="1" applyBorder="1" applyAlignment="1">
      <alignment vertical="center" textRotation="255"/>
    </xf>
    <xf numFmtId="0" fontId="13" fillId="0" borderId="68" xfId="0" applyFont="1" applyBorder="1" applyAlignment="1">
      <alignment vertical="center" textRotation="255"/>
    </xf>
    <xf numFmtId="0" fontId="5" fillId="0" borderId="65" xfId="0" applyFont="1" applyBorder="1" applyAlignment="1">
      <alignment vertical="center" textRotation="255"/>
    </xf>
    <xf numFmtId="0" fontId="5" fillId="0" borderId="68" xfId="0" applyFont="1" applyBorder="1" applyAlignment="1">
      <alignment vertical="center" textRotation="255"/>
    </xf>
    <xf numFmtId="0" fontId="4" fillId="0" borderId="101" xfId="0" applyFont="1" applyBorder="1" applyAlignment="1">
      <alignment horizontal="center" vertical="center" textRotation="255"/>
    </xf>
    <xf numFmtId="0" fontId="0" fillId="0" borderId="65" xfId="0" applyBorder="1" applyAlignment="1">
      <alignment/>
    </xf>
    <xf numFmtId="0" fontId="0" fillId="0" borderId="68" xfId="0" applyBorder="1" applyAlignment="1">
      <alignment/>
    </xf>
    <xf numFmtId="0" fontId="4" fillId="0" borderId="65" xfId="0" applyFont="1" applyBorder="1" applyAlignment="1">
      <alignment horizontal="center" vertical="center" textRotation="255"/>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50" xfId="0" applyBorder="1" applyAlignment="1">
      <alignment horizontal="center"/>
    </xf>
    <xf numFmtId="0" fontId="0" fillId="0" borderId="49" xfId="0" applyBorder="1" applyAlignment="1">
      <alignment horizontal="center"/>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192" fontId="5" fillId="0" borderId="18" xfId="0" applyNumberFormat="1" applyFont="1" applyBorder="1" applyAlignment="1">
      <alignment horizontal="center"/>
    </xf>
    <xf numFmtId="192" fontId="5" fillId="0" borderId="49" xfId="0" applyNumberFormat="1" applyFont="1" applyBorder="1" applyAlignment="1">
      <alignment horizontal="center"/>
    </xf>
    <xf numFmtId="0" fontId="5" fillId="0" borderId="0" xfId="0" applyFont="1" applyBorder="1" applyAlignment="1">
      <alignment horizontal="center"/>
    </xf>
    <xf numFmtId="192" fontId="5" fillId="0" borderId="50" xfId="0" applyNumberFormat="1" applyFont="1" applyBorder="1" applyAlignment="1">
      <alignment horizontal="center"/>
    </xf>
    <xf numFmtId="0" fontId="5" fillId="0" borderId="55" xfId="0" applyFont="1" applyBorder="1" applyAlignment="1">
      <alignment horizontal="left"/>
    </xf>
    <xf numFmtId="0" fontId="5" fillId="0" borderId="57" xfId="0" applyFont="1" applyBorder="1" applyAlignment="1">
      <alignment horizontal="left"/>
    </xf>
    <xf numFmtId="0" fontId="5" fillId="0" borderId="15" xfId="0" applyFont="1" applyBorder="1" applyAlignment="1">
      <alignment horizontal="center"/>
    </xf>
    <xf numFmtId="0" fontId="0" fillId="0" borderId="102" xfId="0" applyBorder="1" applyAlignment="1">
      <alignment/>
    </xf>
    <xf numFmtId="0" fontId="5" fillId="0" borderId="102" xfId="0" applyFont="1" applyBorder="1" applyAlignment="1">
      <alignment horizontal="center"/>
    </xf>
    <xf numFmtId="0" fontId="4" fillId="0" borderId="20" xfId="0" applyFont="1" applyBorder="1" applyAlignment="1">
      <alignment horizontal="center" vertical="center"/>
    </xf>
    <xf numFmtId="0" fontId="0" fillId="0" borderId="103"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vertical="center"/>
    </xf>
    <xf numFmtId="0" fontId="4" fillId="0" borderId="100" xfId="0" applyFont="1" applyBorder="1" applyAlignment="1">
      <alignment horizontal="center" vertical="center"/>
    </xf>
    <xf numFmtId="0" fontId="0" fillId="0" borderId="8" xfId="0"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xf>
    <xf numFmtId="0" fontId="0" fillId="0" borderId="3" xfId="0" applyBorder="1" applyAlignment="1">
      <alignment/>
    </xf>
    <xf numFmtId="0" fontId="5" fillId="0" borderId="75" xfId="0" applyFont="1" applyBorder="1" applyAlignment="1">
      <alignment horizontal="center"/>
    </xf>
    <xf numFmtId="0" fontId="5" fillId="0" borderId="60" xfId="0" applyFont="1" applyBorder="1" applyAlignment="1">
      <alignment horizontal="center"/>
    </xf>
    <xf numFmtId="0" fontId="5" fillId="0" borderId="29" xfId="0" applyFont="1" applyBorder="1" applyAlignment="1">
      <alignment horizontal="center"/>
    </xf>
    <xf numFmtId="0" fontId="5" fillId="0" borderId="31" xfId="0" applyFont="1" applyBorder="1" applyAlignment="1">
      <alignment horizontal="center" vertical="center"/>
    </xf>
    <xf numFmtId="0" fontId="5" fillId="0" borderId="33" xfId="0" applyFont="1" applyBorder="1" applyAlignment="1">
      <alignment vertic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0" fillId="0" borderId="32" xfId="0" applyBorder="1" applyAlignment="1">
      <alignment horizontal="center" vertical="center"/>
    </xf>
    <xf numFmtId="0" fontId="0" fillId="0" borderId="22" xfId="0" applyBorder="1" applyAlignment="1">
      <alignment horizontal="center" vertical="center"/>
    </xf>
    <xf numFmtId="0" fontId="4" fillId="0" borderId="82" xfId="0" applyFont="1" applyBorder="1" applyAlignment="1">
      <alignment vertical="center" textRotation="255"/>
    </xf>
    <xf numFmtId="0" fontId="4" fillId="0" borderId="65" xfId="0" applyFont="1" applyBorder="1" applyAlignment="1">
      <alignment vertical="center" textRotation="255"/>
    </xf>
    <xf numFmtId="0" fontId="4" fillId="0" borderId="83" xfId="0" applyFont="1" applyBorder="1" applyAlignment="1">
      <alignment vertical="center" textRotation="255"/>
    </xf>
    <xf numFmtId="0" fontId="4" fillId="0" borderId="65" xfId="0" applyFont="1" applyBorder="1" applyAlignment="1">
      <alignment vertical="center" textRotation="255" wrapText="1"/>
    </xf>
    <xf numFmtId="0" fontId="0" fillId="0" borderId="65" xfId="0" applyBorder="1" applyAlignment="1">
      <alignment vertical="center" textRotation="255" wrapText="1"/>
    </xf>
    <xf numFmtId="0" fontId="0" fillId="0" borderId="68" xfId="0" applyBorder="1" applyAlignment="1">
      <alignment vertical="center" textRotation="255" wrapText="1"/>
    </xf>
  </cellXfs>
  <cellStyles count="8">
    <cellStyle name="Normal" xfId="0"/>
    <cellStyle name="Percent" xfId="15"/>
    <cellStyle name="Comma [0]" xfId="16"/>
    <cellStyle name="Comma" xfId="17"/>
    <cellStyle name="Currency [0]" xfId="18"/>
    <cellStyle name="Currency" xfId="19"/>
    <cellStyle name="標準_７販売効率.xls グラフ 1" xfId="20"/>
    <cellStyle name="標準_７販売効率.xls グラフ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ＭＳ Ｐゴシック"/>
                <a:ea typeface="ＭＳ Ｐゴシック"/>
                <a:cs typeface="ＭＳ Ｐゴシック"/>
              </a:rPr>
              <a:t>売場面積規模別の年間商品販売額</a:t>
            </a:r>
          </a:p>
        </c:rich>
      </c:tx>
      <c:layout/>
      <c:spPr>
        <a:effectLst>
          <a:outerShdw dist="35921" dir="2700000" algn="br">
            <a:prstClr val="black"/>
          </a:outerShdw>
        </a:effectLst>
      </c:spPr>
    </c:title>
    <c:plotArea>
      <c:layout/>
      <c:barChart>
        <c:barDir val="col"/>
        <c:grouping val="clustered"/>
        <c:varyColors val="0"/>
        <c:ser>
          <c:idx val="0"/>
          <c:order val="0"/>
          <c:tx>
            <c:strRef>
              <c:f>'０１調査結果の概要'!#REF!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'０１調査結果の概要'!#REF!</c:f>
              <c:strCache>
                <c:ptCount val="1"/>
                <c:pt idx="0">
                  <c:v>1</c:v>
                </c:pt>
              </c:strCache>
            </c:strRef>
          </c:cat>
          <c:val>
            <c:numRef>
              <c:f>'０１調査結果の概要'!#REF!</c:f>
              <c:numCache>
                <c:ptCount val="1"/>
                <c:pt idx="0">
                  <c:v>1</c:v>
                </c:pt>
              </c:numCache>
            </c:numRef>
          </c:val>
        </c:ser>
        <c:ser>
          <c:idx val="1"/>
          <c:order val="1"/>
          <c:tx>
            <c:strRef>
              <c:f>'０１調査結果の概要'!#REF!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'０１調査結果の概要'!#REF!</c:f>
              <c:strCache>
                <c:ptCount val="1"/>
                <c:pt idx="0">
                  <c:v>1</c:v>
                </c:pt>
              </c:strCache>
            </c:strRef>
          </c:cat>
          <c:val>
            <c:numRef>
              <c:f>'０１調査結果の概要'!#REF!</c:f>
              <c:numCache>
                <c:ptCount val="1"/>
                <c:pt idx="0">
                  <c:v>1</c:v>
                </c:pt>
              </c:numCache>
            </c:numRef>
          </c:val>
        </c:ser>
        <c:axId val="47613445"/>
        <c:axId val="25867822"/>
      </c:barChart>
      <c:catAx>
        <c:axId val="47613445"/>
        <c:scaling>
          <c:orientation val="minMax"/>
        </c:scaling>
        <c:axPos val="b"/>
        <c:delete val="0"/>
        <c:numFmt formatCode="General" sourceLinked="1"/>
        <c:majorTickMark val="in"/>
        <c:minorTickMark val="none"/>
        <c:tickLblPos val="nextTo"/>
        <c:txPr>
          <a:bodyPr/>
          <a:lstStyle/>
          <a:p>
            <a:pPr>
              <a:defRPr lang="en-US" cap="none" sz="175" b="0" i="0" u="none" baseline="0">
                <a:latin typeface="ＭＳ Ｐゴシック"/>
                <a:ea typeface="ＭＳ Ｐゴシック"/>
                <a:cs typeface="ＭＳ Ｐゴシック"/>
              </a:defRPr>
            </a:pPr>
          </a:p>
        </c:txPr>
        <c:crossAx val="25867822"/>
        <c:crosses val="autoZero"/>
        <c:auto val="1"/>
        <c:lblOffset val="100"/>
        <c:noMultiLvlLbl val="0"/>
      </c:catAx>
      <c:valAx>
        <c:axId val="25867822"/>
        <c:scaling>
          <c:orientation val="minMax"/>
        </c:scaling>
        <c:axPos val="l"/>
        <c:majorGridlines/>
        <c:delete val="0"/>
        <c:numFmt formatCode="General" sourceLinked="1"/>
        <c:majorTickMark val="in"/>
        <c:minorTickMark val="none"/>
        <c:tickLblPos val="nextTo"/>
        <c:crossAx val="47613445"/>
        <c:crossesAt val="1"/>
        <c:crossBetween val="between"/>
        <c:dispUnits/>
      </c:valAx>
      <c:spPr>
        <a:no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売場面積規模別の小売業事業所数</a:t>
            </a:r>
          </a:p>
        </c:rich>
      </c:tx>
      <c:layout>
        <c:manualLayout>
          <c:xMode val="factor"/>
          <c:yMode val="factor"/>
          <c:x val="0.011"/>
          <c:y val="0.014"/>
        </c:manualLayout>
      </c:layout>
      <c:spPr>
        <a:effectLst>
          <a:outerShdw dist="35921" dir="2700000" algn="br">
            <a:prstClr val="black"/>
          </a:outerShdw>
        </a:effectLst>
      </c:spPr>
    </c:title>
    <c:plotArea>
      <c:layout>
        <c:manualLayout>
          <c:xMode val="edge"/>
          <c:yMode val="edge"/>
          <c:x val="0.002"/>
          <c:y val="0.136"/>
          <c:w val="0.951"/>
          <c:h val="0.83075"/>
        </c:manualLayout>
      </c:layout>
      <c:barChart>
        <c:barDir val="col"/>
        <c:grouping val="clustered"/>
        <c:varyColors val="0"/>
        <c:ser>
          <c:idx val="0"/>
          <c:order val="0"/>
          <c:tx>
            <c:strRef>
              <c:f>'０２事業所数'!$N$188</c:f>
              <c:strCache>
                <c:ptCount val="1"/>
                <c:pt idx="0">
                  <c:v>11年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'０２事業所数'!$M$189:$M$201</c:f>
              <c:strCache>
                <c:ptCount val="13"/>
                <c:pt idx="0">
                  <c:v>10㎡未満</c:v>
                </c:pt>
                <c:pt idx="1">
                  <c:v>10㎡以上～20㎡未満</c:v>
                </c:pt>
                <c:pt idx="2">
                  <c:v>20㎡以上～30㎡未満</c:v>
                </c:pt>
                <c:pt idx="3">
                  <c:v>30㎡以上～50㎡未満</c:v>
                </c:pt>
                <c:pt idx="4">
                  <c:v>50㎡以上～100㎡未満</c:v>
                </c:pt>
                <c:pt idx="5">
                  <c:v>100㎡以上～250㎡未満</c:v>
                </c:pt>
                <c:pt idx="6">
                  <c:v>250㎡以上～500㎡未満</c:v>
                </c:pt>
                <c:pt idx="7">
                  <c:v>500㎡以上～1,000㎡未満</c:v>
                </c:pt>
                <c:pt idx="8">
                  <c:v>1,000㎡以上～1,500㎡未満</c:v>
                </c:pt>
                <c:pt idx="9">
                  <c:v>1,500㎡以上～3,000㎡未満</c:v>
                </c:pt>
                <c:pt idx="10">
                  <c:v>3,000㎡以上～6,000㎡未満</c:v>
                </c:pt>
                <c:pt idx="11">
                  <c:v>6,000㎡以上</c:v>
                </c:pt>
                <c:pt idx="12">
                  <c:v>不詳</c:v>
                </c:pt>
              </c:strCache>
            </c:strRef>
          </c:cat>
          <c:val>
            <c:numRef>
              <c:f>'０２事業所数'!$N$189:$N$201</c:f>
              <c:numCache>
                <c:ptCount val="13"/>
                <c:pt idx="0">
                  <c:v>649</c:v>
                </c:pt>
                <c:pt idx="1">
                  <c:v>2087</c:v>
                </c:pt>
                <c:pt idx="2">
                  <c:v>2038</c:v>
                </c:pt>
                <c:pt idx="3">
                  <c:v>3653</c:v>
                </c:pt>
                <c:pt idx="4">
                  <c:v>3415</c:v>
                </c:pt>
                <c:pt idx="5">
                  <c:v>1586</c:v>
                </c:pt>
                <c:pt idx="6">
                  <c:v>564</c:v>
                </c:pt>
                <c:pt idx="7">
                  <c:v>163</c:v>
                </c:pt>
                <c:pt idx="8">
                  <c:v>73</c:v>
                </c:pt>
                <c:pt idx="9">
                  <c:v>54</c:v>
                </c:pt>
                <c:pt idx="10">
                  <c:v>19</c:v>
                </c:pt>
                <c:pt idx="11">
                  <c:v>20</c:v>
                </c:pt>
                <c:pt idx="12">
                  <c:v>2679</c:v>
                </c:pt>
              </c:numCache>
            </c:numRef>
          </c:val>
        </c:ser>
        <c:ser>
          <c:idx val="1"/>
          <c:order val="1"/>
          <c:tx>
            <c:strRef>
              <c:f>'０２事業所数'!$O$188</c:f>
              <c:strCache>
                <c:ptCount val="1"/>
                <c:pt idx="0">
                  <c:v>14年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'０２事業所数'!$M$189:$M$201</c:f>
              <c:strCache>
                <c:ptCount val="13"/>
                <c:pt idx="0">
                  <c:v>10㎡未満</c:v>
                </c:pt>
                <c:pt idx="1">
                  <c:v>10㎡以上～20㎡未満</c:v>
                </c:pt>
                <c:pt idx="2">
                  <c:v>20㎡以上～30㎡未満</c:v>
                </c:pt>
                <c:pt idx="3">
                  <c:v>30㎡以上～50㎡未満</c:v>
                </c:pt>
                <c:pt idx="4">
                  <c:v>50㎡以上～100㎡未満</c:v>
                </c:pt>
                <c:pt idx="5">
                  <c:v>100㎡以上～250㎡未満</c:v>
                </c:pt>
                <c:pt idx="6">
                  <c:v>250㎡以上～500㎡未満</c:v>
                </c:pt>
                <c:pt idx="7">
                  <c:v>500㎡以上～1,000㎡未満</c:v>
                </c:pt>
                <c:pt idx="8">
                  <c:v>1,000㎡以上～1,500㎡未満</c:v>
                </c:pt>
                <c:pt idx="9">
                  <c:v>1,500㎡以上～3,000㎡未満</c:v>
                </c:pt>
                <c:pt idx="10">
                  <c:v>3,000㎡以上～6,000㎡未満</c:v>
                </c:pt>
                <c:pt idx="11">
                  <c:v>6,000㎡以上</c:v>
                </c:pt>
                <c:pt idx="12">
                  <c:v>不詳</c:v>
                </c:pt>
              </c:strCache>
            </c:strRef>
          </c:cat>
          <c:val>
            <c:numRef>
              <c:f>'０２事業所数'!$O$189:$O$201</c:f>
              <c:numCache>
                <c:ptCount val="13"/>
                <c:pt idx="0">
                  <c:v>553</c:v>
                </c:pt>
                <c:pt idx="1">
                  <c:v>1619</c:v>
                </c:pt>
                <c:pt idx="2">
                  <c:v>1745</c:v>
                </c:pt>
                <c:pt idx="3">
                  <c:v>3049</c:v>
                </c:pt>
                <c:pt idx="4">
                  <c:v>3115</c:v>
                </c:pt>
                <c:pt idx="5">
                  <c:v>1513</c:v>
                </c:pt>
                <c:pt idx="6">
                  <c:v>499</c:v>
                </c:pt>
                <c:pt idx="7">
                  <c:v>265</c:v>
                </c:pt>
                <c:pt idx="8">
                  <c:v>84</c:v>
                </c:pt>
                <c:pt idx="9">
                  <c:v>79</c:v>
                </c:pt>
                <c:pt idx="10">
                  <c:v>25</c:v>
                </c:pt>
                <c:pt idx="11">
                  <c:v>20</c:v>
                </c:pt>
                <c:pt idx="12">
                  <c:v>2429</c:v>
                </c:pt>
              </c:numCache>
            </c:numRef>
          </c:val>
        </c:ser>
        <c:axId val="41785725"/>
        <c:axId val="40527206"/>
      </c:barChart>
      <c:catAx>
        <c:axId val="41785725"/>
        <c:scaling>
          <c:orientation val="minMax"/>
        </c:scaling>
        <c:axPos val="b"/>
        <c:delete val="0"/>
        <c:numFmt formatCode="General" sourceLinked="1"/>
        <c:majorTickMark val="in"/>
        <c:minorTickMark val="none"/>
        <c:tickLblPos val="nextTo"/>
        <c:crossAx val="40527206"/>
        <c:crosses val="autoZero"/>
        <c:auto val="1"/>
        <c:lblOffset val="100"/>
        <c:noMultiLvlLbl val="0"/>
      </c:catAx>
      <c:valAx>
        <c:axId val="40527206"/>
        <c:scaling>
          <c:orientation val="minMax"/>
          <c:max val="4000"/>
        </c:scaling>
        <c:axPos val="l"/>
        <c:title>
          <c:tx>
            <c:rich>
              <a:bodyPr vert="horz" rot="0" anchor="ctr"/>
              <a:lstStyle/>
              <a:p>
                <a:pPr algn="ctr">
                  <a:defRPr/>
                </a:pPr>
                <a:r>
                  <a:rPr lang="en-US"/>
                  <a:t>(事業所数)</a:t>
                </a:r>
              </a:p>
            </c:rich>
          </c:tx>
          <c:layout>
            <c:manualLayout>
              <c:xMode val="factor"/>
              <c:yMode val="factor"/>
              <c:x val="0.0325"/>
              <c:y val="0.1545"/>
            </c:manualLayout>
          </c:layout>
          <c:overlay val="0"/>
          <c:spPr>
            <a:noFill/>
            <a:ln>
              <a:noFill/>
            </a:ln>
          </c:spPr>
        </c:title>
        <c:majorGridlines/>
        <c:delete val="0"/>
        <c:numFmt formatCode="General" sourceLinked="1"/>
        <c:majorTickMark val="in"/>
        <c:minorTickMark val="none"/>
        <c:tickLblPos val="nextTo"/>
        <c:crossAx val="41785725"/>
        <c:crossesAt val="1"/>
        <c:crossBetween val="between"/>
        <c:dispUnits/>
        <c:majorUnit val="500"/>
        <c:minorUnit val="100"/>
      </c:valAx>
      <c:spPr>
        <a:noFill/>
        <a:ln w="12700">
          <a:solidFill>
            <a:srgbClr val="808080"/>
          </a:solidFill>
        </a:ln>
      </c:spPr>
    </c:plotArea>
    <c:legend>
      <c:legendPos val="r"/>
      <c:layout>
        <c:manualLayout>
          <c:xMode val="edge"/>
          <c:yMode val="edge"/>
          <c:x val="0.73875"/>
          <c:y val="0.08"/>
          <c:w val="0.095"/>
          <c:h val="0.10675"/>
        </c:manualLayout>
      </c:layout>
      <c:overlay val="0"/>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構成比</a:t>
            </a:r>
          </a:p>
        </c:rich>
      </c:tx>
      <c:layout>
        <c:manualLayout>
          <c:xMode val="factor"/>
          <c:yMode val="factor"/>
          <c:x val="-0.385"/>
          <c:y val="-0.0187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1925"/>
          <c:y val="0.2245"/>
          <c:w val="0.569"/>
          <c:h val="0.63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各種商品卸売業(10)
0.3%</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繊維・衣服等卸売業(86)
2.8%</a:t>
                    </a:r>
                  </a:p>
                </c:rich>
              </c:tx>
              <c:numFmt formatCode="General" sourceLinked="1"/>
              <c:showLegendKey val="0"/>
              <c:showVal val="0"/>
              <c:showBubbleSize val="0"/>
              <c:showCatName val="1"/>
              <c:showSerName val="0"/>
              <c:showPercent val="1"/>
            </c:dLbl>
            <c:dLbl>
              <c:idx val="2"/>
              <c:tx>
                <c:rich>
                  <a:bodyPr vert="horz" rot="0" anchor="ctr"/>
                  <a:lstStyle/>
                  <a:p>
                    <a:pPr algn="ctr" rtl="1">
                      <a:defRPr/>
                    </a:pPr>
                    <a:r>
                      <a:rPr lang="en-US" cap="none" sz="800" b="0" i="0" u="none" baseline="0">
                        <a:latin typeface="ＭＳ Ｐゴシック"/>
                        <a:ea typeface="ＭＳ Ｐゴシック"/>
                        <a:cs typeface="ＭＳ Ｐゴシック"/>
                      </a:rPr>
                      <a:t>飲食料品
卸売業(888)
29.1%</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建築材料、鉱物・金属材料等卸売業
(769)　25.2%</a:t>
                    </a:r>
                  </a:p>
                </c:rich>
              </c:tx>
              <c:numFmt formatCode="General" sourceLinked="1"/>
              <c:showLegendKey val="0"/>
              <c:showVal val="0"/>
              <c:showBubbleSize val="0"/>
              <c:showCatName val="1"/>
              <c:showSerName val="0"/>
              <c:showPercent val="1"/>
            </c:dLbl>
            <c:dLbl>
              <c:idx val="4"/>
              <c:tx>
                <c:rich>
                  <a:bodyPr vert="horz" rot="0" anchor="ctr"/>
                  <a:lstStyle/>
                  <a:p>
                    <a:pPr algn="ctr" rtl="1">
                      <a:defRPr/>
                    </a:pPr>
                    <a:r>
                      <a:rPr lang="en-US" cap="none" sz="800" b="0" i="0" u="none" baseline="0">
                        <a:latin typeface="ＭＳ Ｐゴシック"/>
                        <a:ea typeface="ＭＳ Ｐゴシック"/>
                        <a:cs typeface="ＭＳ Ｐゴシック"/>
                      </a:rPr>
                      <a:t>機械器具
卸売業(724)
23.7%</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cap="none" sz="800" b="0" i="0" u="none" baseline="0">
                        <a:latin typeface="ＭＳ Ｐゴシック"/>
                        <a:ea typeface="ＭＳ Ｐゴシック"/>
                        <a:cs typeface="ＭＳ Ｐゴシック"/>
                      </a:rPr>
                      <a:t>その他の
卸売業(575)
18.8%</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'０２事業所数'!$B$63:$B$68</c:f>
              <c:strCache>
                <c:ptCount val="6"/>
                <c:pt idx="0">
                  <c:v>各種商品卸売業</c:v>
                </c:pt>
                <c:pt idx="1">
                  <c:v>繊維・衣服等卸売業</c:v>
                </c:pt>
                <c:pt idx="2">
                  <c:v>飲食料品卸売業</c:v>
                </c:pt>
                <c:pt idx="3">
                  <c:v>建築材料、鉱物・金属材料等卸売業</c:v>
                </c:pt>
                <c:pt idx="4">
                  <c:v>機械器具卸売業</c:v>
                </c:pt>
                <c:pt idx="5">
                  <c:v>その他の卸売業</c:v>
                </c:pt>
              </c:strCache>
            </c:strRef>
          </c:cat>
          <c:val>
            <c:numRef>
              <c:f>'０２事業所数'!$L$63:$L$68</c:f>
              <c:numCache>
                <c:ptCount val="6"/>
                <c:pt idx="0">
                  <c:v>0.327653997378768</c:v>
                </c:pt>
                <c:pt idx="1">
                  <c:v>2.8178243774574048</c:v>
                </c:pt>
                <c:pt idx="2">
                  <c:v>29.095674967234604</c:v>
                </c:pt>
                <c:pt idx="3">
                  <c:v>25.19659239842726</c:v>
                </c:pt>
                <c:pt idx="4">
                  <c:v>23.722149410222805</c:v>
                </c:pt>
                <c:pt idx="5">
                  <c:v>18.84010484927916</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卸売事業所数の推移</a:t>
            </a:r>
          </a:p>
        </c:rich>
      </c:tx>
      <c:layout>
        <c:manualLayout>
          <c:xMode val="factor"/>
          <c:yMode val="factor"/>
          <c:x val="0"/>
          <c:y val="0"/>
        </c:manualLayout>
      </c:layout>
      <c:spPr>
        <a:effectLst>
          <a:outerShdw dist="35921" dir="2700000" algn="br">
            <a:prstClr val="black"/>
          </a:outerShdw>
        </a:effectLst>
      </c:spPr>
    </c:title>
    <c:plotArea>
      <c:layout>
        <c:manualLayout>
          <c:xMode val="edge"/>
          <c:yMode val="edge"/>
          <c:x val="0.0525"/>
          <c:y val="0.14375"/>
          <c:w val="0.87575"/>
          <c:h val="0.83775"/>
        </c:manualLayout>
      </c:layout>
      <c:barChart>
        <c:barDir val="col"/>
        <c:grouping val="clustered"/>
        <c:varyColors val="0"/>
        <c:ser>
          <c:idx val="1"/>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'０２事業所数'!$M$27:$M$34</c:f>
              <c:strCache>
                <c:ptCount val="8"/>
                <c:pt idx="0">
                  <c:v>57年</c:v>
                </c:pt>
                <c:pt idx="1">
                  <c:v>60年</c:v>
                </c:pt>
                <c:pt idx="2">
                  <c:v>63年</c:v>
                </c:pt>
                <c:pt idx="3">
                  <c:v>3年</c:v>
                </c:pt>
                <c:pt idx="4">
                  <c:v>6年</c:v>
                </c:pt>
                <c:pt idx="5">
                  <c:v>9年</c:v>
                </c:pt>
                <c:pt idx="6">
                  <c:v>11年</c:v>
                </c:pt>
                <c:pt idx="7">
                  <c:v>14年</c:v>
                </c:pt>
              </c:strCache>
            </c:strRef>
          </c:cat>
          <c:val>
            <c:numRef>
              <c:f>'０２事業所数'!$N$27:$N$34</c:f>
              <c:numCache>
                <c:ptCount val="8"/>
                <c:pt idx="0">
                  <c:v>3208</c:v>
                </c:pt>
                <c:pt idx="1">
                  <c:v>3043</c:v>
                </c:pt>
                <c:pt idx="2">
                  <c:v>3253</c:v>
                </c:pt>
                <c:pt idx="3">
                  <c:v>3476</c:v>
                </c:pt>
                <c:pt idx="4">
                  <c:v>3384</c:v>
                </c:pt>
                <c:pt idx="5">
                  <c:v>3193</c:v>
                </c:pt>
                <c:pt idx="6">
                  <c:v>3346</c:v>
                </c:pt>
                <c:pt idx="7">
                  <c:v>3052</c:v>
                </c:pt>
              </c:numCache>
            </c:numRef>
          </c:val>
        </c:ser>
        <c:axId val="29200535"/>
        <c:axId val="61478224"/>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'０２事業所数'!$M$27:$M$34</c:f>
              <c:strCache>
                <c:ptCount val="8"/>
                <c:pt idx="0">
                  <c:v>57年</c:v>
                </c:pt>
                <c:pt idx="1">
                  <c:v>60年</c:v>
                </c:pt>
                <c:pt idx="2">
                  <c:v>63年</c:v>
                </c:pt>
                <c:pt idx="3">
                  <c:v>3年</c:v>
                </c:pt>
                <c:pt idx="4">
                  <c:v>6年</c:v>
                </c:pt>
                <c:pt idx="5">
                  <c:v>9年</c:v>
                </c:pt>
                <c:pt idx="6">
                  <c:v>11年</c:v>
                </c:pt>
                <c:pt idx="7">
                  <c:v>14年</c:v>
                </c:pt>
              </c:strCache>
            </c:strRef>
          </c:cat>
          <c:val>
            <c:numRef>
              <c:f>'０２事業所数'!$O$27:$O$34</c:f>
              <c:numCache>
                <c:ptCount val="8"/>
                <c:pt idx="0">
                  <c:v>8.9</c:v>
                </c:pt>
                <c:pt idx="1">
                  <c:v>-5.143391521197008</c:v>
                </c:pt>
                <c:pt idx="2">
                  <c:v>6.90108445612882</c:v>
                </c:pt>
                <c:pt idx="3">
                  <c:v>6.855210574853982</c:v>
                </c:pt>
                <c:pt idx="4">
                  <c:v>-2.6467203682393556</c:v>
                </c:pt>
                <c:pt idx="5">
                  <c:v>-5.6442080378250585</c:v>
                </c:pt>
                <c:pt idx="6">
                  <c:v>4.791731913560914</c:v>
                </c:pt>
                <c:pt idx="7">
                  <c:v>-8.786610878661087</c:v>
                </c:pt>
              </c:numCache>
            </c:numRef>
          </c:val>
          <c:smooth val="0"/>
        </c:ser>
        <c:axId val="16433105"/>
        <c:axId val="13680218"/>
      </c:lineChart>
      <c:catAx>
        <c:axId val="2920053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(事業所)</a:t>
                </a:r>
              </a:p>
            </c:rich>
          </c:tx>
          <c:layout>
            <c:manualLayout>
              <c:xMode val="factor"/>
              <c:yMode val="factor"/>
              <c:x val="0.279"/>
              <c:y val="-0.13"/>
            </c:manualLayout>
          </c:layout>
          <c:overlay val="0"/>
          <c:spPr>
            <a:noFill/>
            <a:ln>
              <a:noFill/>
            </a:ln>
          </c:spPr>
        </c:title>
        <c:delete val="0"/>
        <c:numFmt formatCode="General" sourceLinked="1"/>
        <c:majorTickMark val="in"/>
        <c:minorTickMark val="none"/>
        <c:tickLblPos val="nextTo"/>
        <c:crossAx val="61478224"/>
        <c:crosses val="autoZero"/>
        <c:auto val="0"/>
        <c:lblOffset val="100"/>
        <c:noMultiLvlLbl val="0"/>
      </c:catAx>
      <c:valAx>
        <c:axId val="61478224"/>
        <c:scaling>
          <c:orientation val="minMax"/>
          <c:max val="6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29200535"/>
        <c:crossesAt val="1"/>
        <c:crossBetween val="between"/>
        <c:dispUnits/>
        <c:majorUnit val="1000"/>
      </c:valAx>
      <c:catAx>
        <c:axId val="1643310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13680218"/>
        <c:crosses val="autoZero"/>
        <c:auto val="0"/>
        <c:lblOffset val="100"/>
        <c:noMultiLvlLbl val="0"/>
      </c:catAx>
      <c:valAx>
        <c:axId val="13680218"/>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16433105"/>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小売事業所数の推移</a:t>
            </a:r>
          </a:p>
        </c:rich>
      </c:tx>
      <c:layout>
        <c:manualLayout>
          <c:xMode val="factor"/>
          <c:yMode val="factor"/>
          <c:x val="0"/>
          <c:y val="0"/>
        </c:manualLayout>
      </c:layout>
      <c:spPr>
        <a:effectLst>
          <a:outerShdw dist="35921" dir="2700000" algn="br">
            <a:prstClr val="black"/>
          </a:outerShdw>
        </a:effectLst>
      </c:spPr>
    </c:title>
    <c:plotArea>
      <c:layout>
        <c:manualLayout>
          <c:xMode val="edge"/>
          <c:yMode val="edge"/>
          <c:x val="0.05425"/>
          <c:y val="0.1295"/>
          <c:w val="0.87425"/>
          <c:h val="0.852"/>
        </c:manualLayout>
      </c:layout>
      <c:barChart>
        <c:barDir val="col"/>
        <c:grouping val="clustered"/>
        <c:varyColors val="0"/>
        <c:ser>
          <c:idx val="1"/>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'０２事業所数'!$M$36:$M$43</c:f>
              <c:strCache>
                <c:ptCount val="8"/>
                <c:pt idx="0">
                  <c:v>57年</c:v>
                </c:pt>
                <c:pt idx="1">
                  <c:v>60年</c:v>
                </c:pt>
                <c:pt idx="2">
                  <c:v>63年</c:v>
                </c:pt>
                <c:pt idx="3">
                  <c:v>3年</c:v>
                </c:pt>
                <c:pt idx="4">
                  <c:v>6年</c:v>
                </c:pt>
                <c:pt idx="5">
                  <c:v>9年</c:v>
                </c:pt>
                <c:pt idx="6">
                  <c:v>11年</c:v>
                </c:pt>
                <c:pt idx="7">
                  <c:v>14年</c:v>
                </c:pt>
              </c:strCache>
            </c:strRef>
          </c:cat>
          <c:val>
            <c:numRef>
              <c:f>'０２事業所数'!$N$36:$N$43</c:f>
              <c:numCache>
                <c:ptCount val="8"/>
                <c:pt idx="0">
                  <c:v>22299</c:v>
                </c:pt>
                <c:pt idx="1">
                  <c:v>20843</c:v>
                </c:pt>
                <c:pt idx="2">
                  <c:v>20621</c:v>
                </c:pt>
                <c:pt idx="3">
                  <c:v>20072</c:v>
                </c:pt>
                <c:pt idx="4">
                  <c:v>18484</c:v>
                </c:pt>
                <c:pt idx="5">
                  <c:v>17300</c:v>
                </c:pt>
                <c:pt idx="6">
                  <c:v>17000</c:v>
                </c:pt>
                <c:pt idx="7">
                  <c:v>14995</c:v>
                </c:pt>
              </c:numCache>
            </c:numRef>
          </c:val>
        </c:ser>
        <c:axId val="56013099"/>
        <c:axId val="34355844"/>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'０２事業所数'!$M$36:$M$43</c:f>
              <c:strCache>
                <c:ptCount val="8"/>
                <c:pt idx="0">
                  <c:v>57年</c:v>
                </c:pt>
                <c:pt idx="1">
                  <c:v>60年</c:v>
                </c:pt>
                <c:pt idx="2">
                  <c:v>63年</c:v>
                </c:pt>
                <c:pt idx="3">
                  <c:v>3年</c:v>
                </c:pt>
                <c:pt idx="4">
                  <c:v>6年</c:v>
                </c:pt>
                <c:pt idx="5">
                  <c:v>9年</c:v>
                </c:pt>
                <c:pt idx="6">
                  <c:v>11年</c:v>
                </c:pt>
                <c:pt idx="7">
                  <c:v>14年</c:v>
                </c:pt>
              </c:strCache>
            </c:strRef>
          </c:cat>
          <c:val>
            <c:numRef>
              <c:f>'０２事業所数'!$O$36:$O$43</c:f>
              <c:numCache>
                <c:ptCount val="8"/>
                <c:pt idx="0">
                  <c:v>2.1</c:v>
                </c:pt>
                <c:pt idx="1">
                  <c:v>-6.529440782097852</c:v>
                </c:pt>
                <c:pt idx="2">
                  <c:v>-1.0651057909130164</c:v>
                </c:pt>
                <c:pt idx="3">
                  <c:v>-2.662334513360167</c:v>
                </c:pt>
                <c:pt idx="4">
                  <c:v>-7.911518533280192</c:v>
                </c:pt>
                <c:pt idx="5">
                  <c:v>-6.405539926422852</c:v>
                </c:pt>
                <c:pt idx="6">
                  <c:v>-1.7341040462427744</c:v>
                </c:pt>
                <c:pt idx="7">
                  <c:v>-11.794117647058822</c:v>
                </c:pt>
              </c:numCache>
            </c:numRef>
          </c:val>
          <c:smooth val="0"/>
        </c:ser>
        <c:axId val="40767141"/>
        <c:axId val="31359950"/>
      </c:lineChart>
      <c:catAx>
        <c:axId val="5601309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(事業所)</a:t>
                </a:r>
              </a:p>
            </c:rich>
          </c:tx>
          <c:layout>
            <c:manualLayout>
              <c:xMode val="factor"/>
              <c:yMode val="factor"/>
              <c:x val="0.279"/>
              <c:y val="-0.13"/>
            </c:manualLayout>
          </c:layout>
          <c:overlay val="0"/>
          <c:spPr>
            <a:noFill/>
            <a:ln>
              <a:noFill/>
            </a:ln>
          </c:spPr>
        </c:title>
        <c:delete val="0"/>
        <c:numFmt formatCode="General" sourceLinked="1"/>
        <c:majorTickMark val="in"/>
        <c:minorTickMark val="none"/>
        <c:tickLblPos val="nextTo"/>
        <c:crossAx val="34355844"/>
        <c:crosses val="autoZero"/>
        <c:auto val="0"/>
        <c:lblOffset val="100"/>
        <c:noMultiLvlLbl val="0"/>
      </c:catAx>
      <c:valAx>
        <c:axId val="34355844"/>
        <c:scaling>
          <c:orientation val="minMax"/>
          <c:max val="3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56013099"/>
        <c:crossesAt val="1"/>
        <c:crossBetween val="between"/>
        <c:dispUnits/>
        <c:majorUnit val="5000"/>
        <c:minorUnit val="200"/>
      </c:valAx>
      <c:catAx>
        <c:axId val="4076714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31359950"/>
        <c:crosses val="autoZero"/>
        <c:auto val="0"/>
        <c:lblOffset val="100"/>
        <c:noMultiLvlLbl val="0"/>
      </c:catAx>
      <c:valAx>
        <c:axId val="31359950"/>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40767141"/>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従業者数全体の推移</a:t>
            </a:r>
          </a:p>
        </c:rich>
      </c:tx>
      <c:layout>
        <c:manualLayout>
          <c:xMode val="factor"/>
          <c:yMode val="factor"/>
          <c:x val="-0.0135"/>
          <c:y val="0.06625"/>
        </c:manualLayout>
      </c:layout>
      <c:spPr>
        <a:effectLst>
          <a:outerShdw dist="35921" dir="2700000" algn="br">
            <a:prstClr val="black"/>
          </a:outerShdw>
        </a:effectLst>
      </c:spPr>
    </c:title>
    <c:plotArea>
      <c:layout>
        <c:manualLayout>
          <c:xMode val="edge"/>
          <c:yMode val="edge"/>
          <c:x val="0.03275"/>
          <c:y val="0.131"/>
          <c:w val="0.90525"/>
          <c:h val="0.7835"/>
        </c:manualLayout>
      </c:layout>
      <c:barChart>
        <c:barDir val="col"/>
        <c:grouping val="clustered"/>
        <c:varyColors val="0"/>
        <c:ser>
          <c:idx val="1"/>
          <c:order val="0"/>
          <c:tx>
            <c:v>年間商品販売額</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'０３従業者数'!$L$18:$L$25</c:f>
              <c:strCache>
                <c:ptCount val="8"/>
                <c:pt idx="0">
                  <c:v>57年</c:v>
                </c:pt>
                <c:pt idx="1">
                  <c:v>60年</c:v>
                </c:pt>
                <c:pt idx="2">
                  <c:v>63年</c:v>
                </c:pt>
                <c:pt idx="3">
                  <c:v>3年</c:v>
                </c:pt>
                <c:pt idx="4">
                  <c:v>6年</c:v>
                </c:pt>
                <c:pt idx="5">
                  <c:v>9年</c:v>
                </c:pt>
                <c:pt idx="6">
                  <c:v>11年</c:v>
                </c:pt>
                <c:pt idx="7">
                  <c:v>14年</c:v>
                </c:pt>
              </c:strCache>
            </c:strRef>
          </c:cat>
          <c:val>
            <c:numRef>
              <c:f>'０３従業者数'!$M$18:$M$25</c:f>
              <c:numCache>
                <c:ptCount val="8"/>
                <c:pt idx="0">
                  <c:v>104484</c:v>
                </c:pt>
                <c:pt idx="1">
                  <c:v>100090</c:v>
                </c:pt>
                <c:pt idx="2">
                  <c:v>104504</c:v>
                </c:pt>
                <c:pt idx="3">
                  <c:v>107701</c:v>
                </c:pt>
                <c:pt idx="4">
                  <c:v>105840</c:v>
                </c:pt>
                <c:pt idx="5">
                  <c:v>103701</c:v>
                </c:pt>
                <c:pt idx="6">
                  <c:v>108970</c:v>
                </c:pt>
                <c:pt idx="7">
                  <c:v>100238</c:v>
                </c:pt>
              </c:numCache>
            </c:numRef>
          </c:val>
        </c:ser>
        <c:axId val="13804095"/>
        <c:axId val="57127992"/>
      </c:barChart>
      <c:lineChart>
        <c:grouping val="standard"/>
        <c:varyColors val="0"/>
        <c:ser>
          <c:idx val="0"/>
          <c:order val="1"/>
          <c:tx>
            <c:v>対前回増減率</c:v>
          </c:tx>
          <c:extLst>
            <c:ext xmlns:c14="http://schemas.microsoft.com/office/drawing/2007/8/2/chart" uri="{6F2FDCE9-48DA-4B69-8628-5D25D57E5C99}">
              <c14:invertSolidFillFmt>
                <c14:spPr>
                  <a:solidFill>
                    <a:srgbClr val="000000"/>
                  </a:solidFill>
                </c14:spPr>
              </c14:invertSolidFillFmt>
            </c:ext>
          </c:extLst>
          <c:marker>
            <c:symbol val="square"/>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'０３従業者数'!$N$18:$N$25</c:f>
              <c:numCache>
                <c:ptCount val="8"/>
                <c:pt idx="0">
                  <c:v>3.7</c:v>
                </c:pt>
                <c:pt idx="1">
                  <c:v>-4.2</c:v>
                </c:pt>
                <c:pt idx="2">
                  <c:v>4.4</c:v>
                </c:pt>
                <c:pt idx="3">
                  <c:v>3.1</c:v>
                </c:pt>
                <c:pt idx="4">
                  <c:v>-1.7</c:v>
                </c:pt>
                <c:pt idx="5">
                  <c:v>-2</c:v>
                </c:pt>
                <c:pt idx="6">
                  <c:v>-0.6</c:v>
                </c:pt>
                <c:pt idx="7">
                  <c:v>-8</c:v>
                </c:pt>
              </c:numCache>
            </c:numRef>
          </c:val>
          <c:smooth val="0"/>
        </c:ser>
        <c:axId val="44389881"/>
        <c:axId val="63964610"/>
      </c:lineChart>
      <c:catAx>
        <c:axId val="1380409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279"/>
              <c:y val="-0.13"/>
            </c:manualLayout>
          </c:layout>
          <c:overlay val="0"/>
          <c:spPr>
            <a:noFill/>
            <a:ln>
              <a:noFill/>
            </a:ln>
          </c:spPr>
        </c:title>
        <c:delete val="0"/>
        <c:numFmt formatCode="General" sourceLinked="1"/>
        <c:majorTickMark val="in"/>
        <c:minorTickMark val="none"/>
        <c:tickLblPos val="nextTo"/>
        <c:crossAx val="57127992"/>
        <c:crosses val="autoZero"/>
        <c:auto val="0"/>
        <c:lblOffset val="100"/>
        <c:noMultiLvlLbl val="0"/>
      </c:catAx>
      <c:valAx>
        <c:axId val="57127992"/>
        <c:scaling>
          <c:orientation val="minMax"/>
          <c:max val="120000"/>
          <c:min val="9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13804095"/>
        <c:crossesAt val="1"/>
        <c:crossBetween val="between"/>
        <c:dispUnits/>
        <c:majorUnit val="4000"/>
      </c:valAx>
      <c:catAx>
        <c:axId val="4438988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63964610"/>
        <c:crosses val="autoZero"/>
        <c:auto val="0"/>
        <c:lblOffset val="100"/>
        <c:noMultiLvlLbl val="0"/>
      </c:catAx>
      <c:valAx>
        <c:axId val="63964610"/>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44389881"/>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構成比</a:t>
            </a:r>
          </a:p>
        </c:rich>
      </c:tx>
      <c:layout>
        <c:manualLayout>
          <c:xMode val="factor"/>
          <c:yMode val="factor"/>
          <c:x val="-0.35375"/>
          <c:y val="-0.011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435"/>
          <c:y val="0.269"/>
          <c:w val="0.516"/>
          <c:h val="0.57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各種商品
小売業(4,416)
5.9%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織物・衣服・身の回り品小売業(6,490)
8.6%</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飲食料品
小売業
(29,022)
38.6%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自動車・自転車小売業
(5,087)  6.8%</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家具・じゅう器・機械器
具小売業
(4,926)
6.6%</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cap="none" sz="800" b="0" i="0" u="none" baseline="0">
                        <a:latin typeface="ＭＳ Ｐゴシック"/>
                        <a:ea typeface="ＭＳ Ｐゴシック"/>
                        <a:cs typeface="ＭＳ Ｐゴシック"/>
                      </a:rPr>
                      <a:t>その他の
小売業
(25,182)
33.5%</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'０３従業者数'!$B$71:$B$76</c:f>
              <c:strCache/>
            </c:strRef>
          </c:cat>
          <c:val>
            <c:numRef>
              <c:f>'０３従業者数'!$I$71:$I$76</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増減率</a:t>
            </a:r>
          </a:p>
        </c:rich>
      </c:tx>
      <c:layout>
        <c:manualLayout>
          <c:xMode val="factor"/>
          <c:yMode val="factor"/>
          <c:x val="-0.41425"/>
          <c:y val="-0.00325"/>
        </c:manualLayout>
      </c:layout>
      <c:spPr>
        <a:effectLst>
          <a:outerShdw dist="35921" dir="2700000" algn="br">
            <a:prstClr val="black"/>
          </a:outerShdw>
        </a:effectLst>
      </c:spPr>
    </c:title>
    <c:plotArea>
      <c:layout>
        <c:manualLayout>
          <c:xMode val="edge"/>
          <c:yMode val="edge"/>
          <c:x val="0.0055"/>
          <c:y val="0.041"/>
          <c:w val="0.9475"/>
          <c:h val="0.91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'０３従業者数'!$B$71:$B$76</c:f>
              <c:strCache/>
            </c:strRef>
          </c:cat>
          <c:val>
            <c:numRef>
              <c:f>'０３従業者数'!$G$71:$G$76</c:f>
              <c:numCache>
                <c:ptCount val="6"/>
                <c:pt idx="0">
                  <c:v>0</c:v>
                </c:pt>
                <c:pt idx="1">
                  <c:v>0</c:v>
                </c:pt>
                <c:pt idx="2">
                  <c:v>0</c:v>
                </c:pt>
                <c:pt idx="3">
                  <c:v>0</c:v>
                </c:pt>
                <c:pt idx="4">
                  <c:v>0</c:v>
                </c:pt>
                <c:pt idx="5">
                  <c:v>0</c:v>
                </c:pt>
              </c:numCache>
            </c:numRef>
          </c:val>
        </c:ser>
        <c:axId val="38810579"/>
        <c:axId val="13750892"/>
      </c:barChart>
      <c:catAx>
        <c:axId val="38810579"/>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9425"/>
              <c:y val="0.125"/>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13750892"/>
        <c:crosses val="autoZero"/>
        <c:auto val="1"/>
        <c:lblOffset val="100"/>
        <c:noMultiLvlLbl val="0"/>
      </c:catAx>
      <c:valAx>
        <c:axId val="13750892"/>
        <c:scaling>
          <c:orientation val="minMax"/>
        </c:scaling>
        <c:axPos val="l"/>
        <c:delete val="0"/>
        <c:numFmt formatCode="General" sourceLinked="1"/>
        <c:majorTickMark val="none"/>
        <c:minorTickMark val="none"/>
        <c:tickLblPos val="none"/>
        <c:crossAx val="3881057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売場面積規模別の小売業従業者数</a:t>
            </a:r>
          </a:p>
        </c:rich>
      </c:tx>
      <c:layout>
        <c:manualLayout>
          <c:xMode val="factor"/>
          <c:yMode val="factor"/>
          <c:x val="0.011"/>
          <c:y val="0.014"/>
        </c:manualLayout>
      </c:layout>
      <c:spPr>
        <a:effectLst>
          <a:outerShdw dist="35921" dir="2700000" algn="br">
            <a:prstClr val="black"/>
          </a:outerShdw>
        </a:effectLst>
      </c:spPr>
    </c:title>
    <c:plotArea>
      <c:layout>
        <c:manualLayout>
          <c:xMode val="edge"/>
          <c:yMode val="edge"/>
          <c:x val="0.002"/>
          <c:y val="0.11675"/>
          <c:w val="0.9515"/>
          <c:h val="0.8565"/>
        </c:manualLayout>
      </c:layout>
      <c:barChart>
        <c:barDir val="col"/>
        <c:grouping val="clustered"/>
        <c:varyColors val="0"/>
        <c:ser>
          <c:idx val="0"/>
          <c:order val="0"/>
          <c:tx>
            <c:strRef>
              <c:f>'０３従業者数'!$M$185</c:f>
              <c:strCache>
                <c:ptCount val="1"/>
                <c:pt idx="0">
                  <c:v>11年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'０３従業者数'!$L$186:$L$198</c:f>
              <c:strCache/>
            </c:strRef>
          </c:cat>
          <c:val>
            <c:numRef>
              <c:f>'０３従業者数'!$M$186:$M$198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'０３従業者数'!$N$185</c:f>
              <c:strCache>
                <c:ptCount val="1"/>
                <c:pt idx="0">
                  <c:v>14年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'０３従業者数'!$L$186:$L$198</c:f>
              <c:strCache/>
            </c:strRef>
          </c:cat>
          <c:val>
            <c:numRef>
              <c:f>'０３従業者数'!$N$186:$N$198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6649165"/>
        <c:axId val="40080438"/>
      </c:barChart>
      <c:catAx>
        <c:axId val="56649165"/>
        <c:scaling>
          <c:orientation val="minMax"/>
        </c:scaling>
        <c:axPos val="b"/>
        <c:delete val="0"/>
        <c:numFmt formatCode="General" sourceLinked="1"/>
        <c:majorTickMark val="in"/>
        <c:minorTickMark val="none"/>
        <c:tickLblPos val="nextTo"/>
        <c:crossAx val="40080438"/>
        <c:crosses val="autoZero"/>
        <c:auto val="1"/>
        <c:lblOffset val="100"/>
        <c:noMultiLvlLbl val="0"/>
      </c:catAx>
      <c:valAx>
        <c:axId val="40080438"/>
        <c:scaling>
          <c:orientation val="minMax"/>
          <c:max val="21000"/>
          <c:min val="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0325"/>
              <c:y val="0.1545"/>
            </c:manualLayout>
          </c:layout>
          <c:overlay val="0"/>
          <c:spPr>
            <a:noFill/>
            <a:ln>
              <a:noFill/>
            </a:ln>
          </c:spPr>
        </c:title>
        <c:majorGridlines/>
        <c:delete val="0"/>
        <c:numFmt formatCode="General" sourceLinked="1"/>
        <c:majorTickMark val="in"/>
        <c:minorTickMark val="none"/>
        <c:tickLblPos val="nextTo"/>
        <c:crossAx val="56649165"/>
        <c:crossesAt val="1"/>
        <c:crossBetween val="between"/>
        <c:dispUnits/>
        <c:majorUnit val="3000"/>
        <c:minorUnit val="100"/>
      </c:valAx>
      <c:spPr>
        <a:noFill/>
        <a:ln w="12700">
          <a:solidFill>
            <a:srgbClr val="808080"/>
          </a:solidFill>
        </a:ln>
      </c:spPr>
    </c:plotArea>
    <c:legend>
      <c:legendPos val="r"/>
      <c:layout>
        <c:manualLayout>
          <c:xMode val="edge"/>
          <c:yMode val="edge"/>
          <c:x val="0.73825"/>
          <c:y val="0.072"/>
          <c:w val="0.09775"/>
          <c:h val="0.08525"/>
        </c:manualLayout>
      </c:layout>
      <c:overlay val="0"/>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従業者数(卸売業)の推移</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3675"/>
          <c:y val="0.09275"/>
          <c:w val="0.909"/>
          <c:h val="0.89875"/>
        </c:manualLayout>
      </c:layout>
      <c:barChart>
        <c:barDir val="col"/>
        <c:grouping val="clustered"/>
        <c:varyColors val="0"/>
        <c:ser>
          <c:idx val="1"/>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'０３従業者数'!$L$27:$L$34</c:f>
              <c:strCache/>
            </c:strRef>
          </c:cat>
          <c:val>
            <c:numRef>
              <c:f>'０３従業者数'!$M$27:$M$34</c:f>
              <c:numCache>
                <c:ptCount val="8"/>
                <c:pt idx="0">
                  <c:v>0</c:v>
                </c:pt>
                <c:pt idx="1">
                  <c:v>0</c:v>
                </c:pt>
                <c:pt idx="2">
                  <c:v>0</c:v>
                </c:pt>
                <c:pt idx="3">
                  <c:v>0</c:v>
                </c:pt>
                <c:pt idx="4">
                  <c:v>0</c:v>
                </c:pt>
                <c:pt idx="5">
                  <c:v>0</c:v>
                </c:pt>
                <c:pt idx="6">
                  <c:v>0</c:v>
                </c:pt>
                <c:pt idx="7">
                  <c:v>0</c:v>
                </c:pt>
              </c:numCache>
            </c:numRef>
          </c:val>
        </c:ser>
        <c:axId val="25179623"/>
        <c:axId val="25290016"/>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'０３従業者数'!$L$27:$L$34</c:f>
              <c:strCache/>
            </c:strRef>
          </c:cat>
          <c:val>
            <c:numRef>
              <c:f>'０３従業者数'!$N$27:$N$34</c:f>
              <c:numCache>
                <c:ptCount val="8"/>
                <c:pt idx="0">
                  <c:v>0</c:v>
                </c:pt>
                <c:pt idx="1">
                  <c:v>0</c:v>
                </c:pt>
                <c:pt idx="2">
                  <c:v>0</c:v>
                </c:pt>
                <c:pt idx="3">
                  <c:v>0</c:v>
                </c:pt>
                <c:pt idx="4">
                  <c:v>0</c:v>
                </c:pt>
                <c:pt idx="5">
                  <c:v>0</c:v>
                </c:pt>
                <c:pt idx="6">
                  <c:v>0</c:v>
                </c:pt>
                <c:pt idx="7">
                  <c:v>0</c:v>
                </c:pt>
              </c:numCache>
            </c:numRef>
          </c:val>
          <c:smooth val="0"/>
        </c:ser>
        <c:axId val="26283553"/>
        <c:axId val="35225386"/>
      </c:lineChart>
      <c:catAx>
        <c:axId val="2517962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279"/>
              <c:y val="-0.13"/>
            </c:manualLayout>
          </c:layout>
          <c:overlay val="0"/>
          <c:spPr>
            <a:noFill/>
            <a:ln>
              <a:noFill/>
            </a:ln>
          </c:spPr>
        </c:title>
        <c:delete val="0"/>
        <c:numFmt formatCode="General" sourceLinked="1"/>
        <c:majorTickMark val="in"/>
        <c:minorTickMark val="none"/>
        <c:tickLblPos val="nextTo"/>
        <c:crossAx val="25290016"/>
        <c:crosses val="autoZero"/>
        <c:auto val="0"/>
        <c:lblOffset val="100"/>
        <c:noMultiLvlLbl val="0"/>
      </c:catAx>
      <c:valAx>
        <c:axId val="25290016"/>
        <c:scaling>
          <c:orientation val="minMax"/>
          <c:max val="35000"/>
          <c:min val="2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25179623"/>
        <c:crossesAt val="1"/>
        <c:crossBetween val="between"/>
        <c:dispUnits/>
        <c:majorUnit val="3000"/>
      </c:valAx>
      <c:catAx>
        <c:axId val="2628355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35225386"/>
        <c:crosses val="autoZero"/>
        <c:auto val="0"/>
        <c:lblOffset val="100"/>
        <c:noMultiLvlLbl val="0"/>
      </c:catAx>
      <c:valAx>
        <c:axId val="35225386"/>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26283553"/>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従業者数(小売業)の推移</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3525"/>
          <c:y val="0.10125"/>
          <c:w val="0.9085"/>
          <c:h val="0.89875"/>
        </c:manualLayout>
      </c:layout>
      <c:barChart>
        <c:barDir val="col"/>
        <c:grouping val="clustered"/>
        <c:varyColors val="0"/>
        <c:ser>
          <c:idx val="1"/>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'０３従業者数'!$L$36:$L$43</c:f>
              <c:strCache/>
            </c:strRef>
          </c:cat>
          <c:val>
            <c:numRef>
              <c:f>'０３従業者数'!$M$36:$M$43</c:f>
              <c:numCache>
                <c:ptCount val="8"/>
                <c:pt idx="0">
                  <c:v>0</c:v>
                </c:pt>
                <c:pt idx="1">
                  <c:v>0</c:v>
                </c:pt>
                <c:pt idx="2">
                  <c:v>0</c:v>
                </c:pt>
                <c:pt idx="3">
                  <c:v>0</c:v>
                </c:pt>
                <c:pt idx="4">
                  <c:v>0</c:v>
                </c:pt>
                <c:pt idx="5">
                  <c:v>0</c:v>
                </c:pt>
                <c:pt idx="6">
                  <c:v>0</c:v>
                </c:pt>
                <c:pt idx="7">
                  <c:v>0</c:v>
                </c:pt>
              </c:numCache>
            </c:numRef>
          </c:val>
        </c:ser>
        <c:axId val="48593019"/>
        <c:axId val="34683988"/>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dLbls>
            <c:dLbl>
              <c:idx val="0"/>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'０３従業者数'!$L$36:$L$43</c:f>
              <c:strCache/>
            </c:strRef>
          </c:cat>
          <c:val>
            <c:numRef>
              <c:f>'０３従業者数'!$N$36:$N$43</c:f>
              <c:numCache>
                <c:ptCount val="8"/>
                <c:pt idx="0">
                  <c:v>0</c:v>
                </c:pt>
                <c:pt idx="1">
                  <c:v>0</c:v>
                </c:pt>
                <c:pt idx="2">
                  <c:v>0</c:v>
                </c:pt>
                <c:pt idx="3">
                  <c:v>0</c:v>
                </c:pt>
                <c:pt idx="4">
                  <c:v>0</c:v>
                </c:pt>
                <c:pt idx="5">
                  <c:v>0</c:v>
                </c:pt>
                <c:pt idx="6">
                  <c:v>0</c:v>
                </c:pt>
                <c:pt idx="7">
                  <c:v>0</c:v>
                </c:pt>
              </c:numCache>
            </c:numRef>
          </c:val>
          <c:smooth val="0"/>
        </c:ser>
        <c:axId val="43720437"/>
        <c:axId val="57939614"/>
      </c:lineChart>
      <c:catAx>
        <c:axId val="4859301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279"/>
              <c:y val="-0.13"/>
            </c:manualLayout>
          </c:layout>
          <c:overlay val="0"/>
          <c:spPr>
            <a:noFill/>
            <a:ln>
              <a:noFill/>
            </a:ln>
          </c:spPr>
        </c:title>
        <c:delete val="0"/>
        <c:numFmt formatCode="General" sourceLinked="1"/>
        <c:majorTickMark val="in"/>
        <c:minorTickMark val="none"/>
        <c:tickLblPos val="nextTo"/>
        <c:crossAx val="34683988"/>
        <c:crosses val="autoZero"/>
        <c:auto val="0"/>
        <c:lblOffset val="100"/>
        <c:noMultiLvlLbl val="0"/>
      </c:catAx>
      <c:valAx>
        <c:axId val="34683988"/>
        <c:scaling>
          <c:orientation val="minMax"/>
          <c:max val="100000"/>
          <c:min val="5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48593019"/>
        <c:crossesAt val="1"/>
        <c:crossBetween val="between"/>
        <c:dispUnits/>
        <c:majorUnit val="6000"/>
        <c:minorUnit val="200"/>
      </c:valAx>
      <c:catAx>
        <c:axId val="4372043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57939614"/>
        <c:crosses val="autoZero"/>
        <c:auto val="0"/>
        <c:lblOffset val="100"/>
        <c:noMultiLvlLbl val="0"/>
      </c:catAx>
      <c:valAx>
        <c:axId val="57939614"/>
        <c:scaling>
          <c:orientation val="minMax"/>
          <c:max val="7"/>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43720437"/>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(参考)事業所数、従業者数、年間商品販売額の推移(S60=100)</a:t>
            </a:r>
          </a:p>
        </c:rich>
      </c:tx>
      <c:layout/>
      <c:spPr>
        <a:noFill/>
        <a:ln>
          <a:noFill/>
        </a:ln>
      </c:spPr>
    </c:title>
    <c:plotArea>
      <c:layout>
        <c:manualLayout>
          <c:xMode val="edge"/>
          <c:yMode val="edge"/>
          <c:x val="0.0495"/>
          <c:y val="0.1205"/>
          <c:w val="0.88375"/>
          <c:h val="0.869"/>
        </c:manualLayout>
      </c:layout>
      <c:lineChart>
        <c:grouping val="standard"/>
        <c:varyColors val="0"/>
        <c:ser>
          <c:idx val="0"/>
          <c:order val="0"/>
          <c:tx>
            <c:v>事業所数</c:v>
          </c:tx>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'０１調査結果の概要'!$L$30:$S$30</c:f>
              <c:strCache/>
            </c:strRef>
          </c:cat>
          <c:val>
            <c:numRef>
              <c:f>'０１調査結果の概要'!$L$31:$S$31</c:f>
              <c:numCache>
                <c:ptCount val="8"/>
                <c:pt idx="0">
                  <c:v>0</c:v>
                </c:pt>
                <c:pt idx="1">
                  <c:v>0</c:v>
                </c:pt>
                <c:pt idx="2">
                  <c:v>0</c:v>
                </c:pt>
                <c:pt idx="3">
                  <c:v>0</c:v>
                </c:pt>
                <c:pt idx="4">
                  <c:v>0</c:v>
                </c:pt>
                <c:pt idx="5">
                  <c:v>0</c:v>
                </c:pt>
                <c:pt idx="6">
                  <c:v>0</c:v>
                </c:pt>
                <c:pt idx="7">
                  <c:v>0</c:v>
                </c:pt>
              </c:numCache>
            </c:numRef>
          </c:val>
          <c:smooth val="0"/>
        </c:ser>
        <c:ser>
          <c:idx val="1"/>
          <c:order val="1"/>
          <c:tx>
            <c:v>従業者数</c:v>
          </c:tx>
          <c:spPr>
            <a:ln w="127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'０１調査結果の概要'!$L$30:$S$30</c:f>
              <c:strCache/>
            </c:strRef>
          </c:cat>
          <c:val>
            <c:numRef>
              <c:f>'０１調査結果の概要'!$L$32:$S$32</c:f>
              <c:numCache>
                <c:ptCount val="8"/>
                <c:pt idx="0">
                  <c:v>0</c:v>
                </c:pt>
                <c:pt idx="1">
                  <c:v>0</c:v>
                </c:pt>
                <c:pt idx="2">
                  <c:v>0</c:v>
                </c:pt>
                <c:pt idx="3">
                  <c:v>0</c:v>
                </c:pt>
                <c:pt idx="4">
                  <c:v>0</c:v>
                </c:pt>
                <c:pt idx="5">
                  <c:v>0</c:v>
                </c:pt>
                <c:pt idx="6">
                  <c:v>0</c:v>
                </c:pt>
                <c:pt idx="7">
                  <c:v>0</c:v>
                </c:pt>
              </c:numCache>
            </c:numRef>
          </c:val>
          <c:smooth val="0"/>
        </c:ser>
        <c:ser>
          <c:idx val="2"/>
          <c:order val="2"/>
          <c:tx>
            <c:v>年間商品販売額</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numFmt formatCode="General" sourceLinked="1"/>
            <c:showLegendKey val="0"/>
            <c:showVal val="1"/>
            <c:showBubbleSize val="0"/>
            <c:showCatName val="0"/>
            <c:showSerName val="0"/>
            <c:showLeaderLines val="1"/>
            <c:showPercent val="0"/>
          </c:dLbls>
          <c:cat>
            <c:strRef>
              <c:f>'０１調査結果の概要'!$L$30:$S$30</c:f>
              <c:strCache/>
            </c:strRef>
          </c:cat>
          <c:val>
            <c:numRef>
              <c:f>'０１調査結果の概要'!$L$33:$S$33</c:f>
              <c:numCache>
                <c:ptCount val="8"/>
                <c:pt idx="0">
                  <c:v>0</c:v>
                </c:pt>
                <c:pt idx="1">
                  <c:v>0</c:v>
                </c:pt>
                <c:pt idx="2">
                  <c:v>0</c:v>
                </c:pt>
                <c:pt idx="3">
                  <c:v>0</c:v>
                </c:pt>
                <c:pt idx="4">
                  <c:v>0</c:v>
                </c:pt>
                <c:pt idx="5">
                  <c:v>0</c:v>
                </c:pt>
                <c:pt idx="6">
                  <c:v>0</c:v>
                </c:pt>
                <c:pt idx="7">
                  <c:v>0</c:v>
                </c:pt>
              </c:numCache>
            </c:numRef>
          </c:val>
          <c:smooth val="0"/>
        </c:ser>
        <c:axId val="31483807"/>
        <c:axId val="14918808"/>
      </c:lineChart>
      <c:catAx>
        <c:axId val="31483807"/>
        <c:scaling>
          <c:orientation val="minMax"/>
        </c:scaling>
        <c:axPos val="b"/>
        <c:delete val="0"/>
        <c:numFmt formatCode="General" sourceLinked="1"/>
        <c:majorTickMark val="in"/>
        <c:minorTickMark val="none"/>
        <c:tickLblPos val="nextTo"/>
        <c:spPr>
          <a:ln w="3175">
            <a:solidFill/>
          </a:ln>
        </c:spPr>
        <c:crossAx val="14918808"/>
        <c:crosses val="autoZero"/>
        <c:auto val="1"/>
        <c:lblOffset val="100"/>
        <c:noMultiLvlLbl val="0"/>
      </c:catAx>
      <c:valAx>
        <c:axId val="14918808"/>
        <c:scaling>
          <c:orientation val="minMax"/>
          <c:min val="70"/>
        </c:scaling>
        <c:axPos val="l"/>
        <c:delete val="0"/>
        <c:numFmt formatCode="0.0_ " sourceLinked="0"/>
        <c:majorTickMark val="none"/>
        <c:minorTickMark val="none"/>
        <c:tickLblPos val="nextTo"/>
        <c:crossAx val="31483807"/>
        <c:crossesAt val="1"/>
        <c:crossBetween val="midCat"/>
        <c:dispUnits/>
        <c:majorUnit val="10"/>
      </c:valAx>
      <c:spPr>
        <a:noFill/>
        <a:ln>
          <a:noFill/>
        </a:ln>
      </c:spPr>
    </c:plotArea>
    <c:legend>
      <c:legendPos val="r"/>
      <c:layout>
        <c:manualLayout>
          <c:xMode val="edge"/>
          <c:yMode val="edge"/>
          <c:x val="0.1535"/>
          <c:y val="0.104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構成比</a:t>
            </a:r>
          </a:p>
        </c:rich>
      </c:tx>
      <c:layout>
        <c:manualLayout>
          <c:xMode val="factor"/>
          <c:yMode val="factor"/>
          <c:x val="-0.347"/>
          <c:y val="-0.0192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26"/>
          <c:y val="0.25275"/>
          <c:w val="0.463"/>
          <c:h val="0.516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Lbls>
            <c:dLbl>
              <c:idx val="0"/>
              <c:layout>
                <c:manualLayout>
                  <c:x val="0"/>
                  <c:y val="0"/>
                </c:manualLayout>
              </c:layout>
              <c:tx>
                <c:rich>
                  <a:bodyPr vert="horz" rot="0" anchor="ctr"/>
                  <a:lstStyle/>
                  <a:p>
                    <a:pPr algn="ctr" rtl="1">
                      <a:defRPr/>
                    </a:pPr>
                    <a:r>
                      <a:rPr lang="en-US"/>
                      <a:t>各種商品
卸売業(181)
0.7%</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a:t>繊維・衣服等卸売業(558)
2.2%</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a:t>飲食料品卸売業(8,646)
34.4%</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a:t>建築材料、鉱物・金属材料等卸売業
(5,416)  21.6%</a:t>
                    </a:r>
                  </a:p>
                </c:rich>
              </c:tx>
              <c:numFmt formatCode="General" sourceLinked="1"/>
              <c:showLegendKey val="0"/>
              <c:showVal val="0"/>
              <c:showBubbleSize val="0"/>
              <c:showCatName val="1"/>
              <c:showSerName val="0"/>
              <c:showPercent val="1"/>
            </c:dLbl>
            <c:dLbl>
              <c:idx val="4"/>
              <c:tx>
                <c:rich>
                  <a:bodyPr vert="horz" rot="0" anchor="ctr"/>
                  <a:lstStyle/>
                  <a:p>
                    <a:pPr algn="ctr" rtl="1">
                      <a:defRPr/>
                    </a:pPr>
                    <a:r>
                      <a:rPr lang="en-US"/>
                      <a:t>機械器具 
卸売業(5,837)
23.2%</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a:t>その他の
卸売業(4,477)
17.8%</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'０３従業者数'!$B$62:$B$67</c:f>
              <c:strCache/>
            </c:strRef>
          </c:cat>
          <c:val>
            <c:numRef>
              <c:f>'０３従業者数'!$I$62:$I$67</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増減率</a:t>
            </a:r>
          </a:p>
        </c:rich>
      </c:tx>
      <c:layout>
        <c:manualLayout>
          <c:xMode val="factor"/>
          <c:yMode val="factor"/>
          <c:x val="-0.411"/>
          <c:y val="-0.0065"/>
        </c:manualLayout>
      </c:layout>
      <c:spPr>
        <a:effectLst>
          <a:outerShdw dist="35921" dir="2700000" algn="br">
            <a:prstClr val="black"/>
          </a:outerShdw>
        </a:effectLst>
      </c:spPr>
    </c:title>
    <c:plotArea>
      <c:layout>
        <c:manualLayout>
          <c:xMode val="edge"/>
          <c:yMode val="edge"/>
          <c:x val="0"/>
          <c:y val="0.0935"/>
          <c:w val="0.9545"/>
          <c:h val="0.87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'０３従業者数'!$B$62:$B$67</c:f>
              <c:strCache/>
            </c:strRef>
          </c:cat>
          <c:val>
            <c:numRef>
              <c:f>'０３従業者数'!$G$62:$G$67</c:f>
              <c:numCache>
                <c:ptCount val="6"/>
                <c:pt idx="0">
                  <c:v>0</c:v>
                </c:pt>
                <c:pt idx="1">
                  <c:v>0</c:v>
                </c:pt>
                <c:pt idx="2">
                  <c:v>0</c:v>
                </c:pt>
                <c:pt idx="3">
                  <c:v>0</c:v>
                </c:pt>
                <c:pt idx="4">
                  <c:v>0</c:v>
                </c:pt>
                <c:pt idx="5">
                  <c:v>0</c:v>
                </c:pt>
              </c:numCache>
            </c:numRef>
          </c:val>
        </c:ser>
        <c:axId val="51694479"/>
        <c:axId val="62597128"/>
      </c:barChart>
      <c:catAx>
        <c:axId val="51694479"/>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4525"/>
              <c:y val="0.122"/>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62597128"/>
        <c:crosses val="autoZero"/>
        <c:auto val="1"/>
        <c:lblOffset val="100"/>
        <c:noMultiLvlLbl val="0"/>
      </c:catAx>
      <c:valAx>
        <c:axId val="62597128"/>
        <c:scaling>
          <c:orientation val="minMax"/>
        </c:scaling>
        <c:axPos val="l"/>
        <c:delete val="0"/>
        <c:numFmt formatCode="General" sourceLinked="1"/>
        <c:majorTickMark val="in"/>
        <c:minorTickMark val="none"/>
        <c:tickLblPos val="nextTo"/>
        <c:crossAx val="5169447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年間商品販売額全体の推移</a:t>
            </a:r>
          </a:p>
        </c:rich>
      </c:tx>
      <c:layout>
        <c:manualLayout>
          <c:xMode val="factor"/>
          <c:yMode val="factor"/>
          <c:x val="-0.0015"/>
          <c:y val="0.0245"/>
        </c:manualLayout>
      </c:layout>
      <c:spPr>
        <a:effectLst>
          <a:outerShdw dist="35921" dir="2700000" algn="br">
            <a:prstClr val="black"/>
          </a:outerShdw>
        </a:effectLst>
      </c:spPr>
    </c:title>
    <c:plotArea>
      <c:layout>
        <c:manualLayout>
          <c:xMode val="edge"/>
          <c:yMode val="edge"/>
          <c:x val="0.05625"/>
          <c:y val="0.1995"/>
          <c:w val="0.8625"/>
          <c:h val="0.7"/>
        </c:manualLayout>
      </c:layout>
      <c:barChart>
        <c:barDir val="col"/>
        <c:grouping val="clustered"/>
        <c:varyColors val="0"/>
        <c:ser>
          <c:idx val="1"/>
          <c:order val="0"/>
          <c:tx>
            <c:v>年間商品販売額</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'０４年間商品販売額'!$I$18:$I$25</c:f>
              <c:strCache/>
            </c:strRef>
          </c:cat>
          <c:val>
            <c:numRef>
              <c:f>'０４年間商品販売額'!$J$18:$J$25</c:f>
              <c:numCache>
                <c:ptCount val="8"/>
                <c:pt idx="0">
                  <c:v>0</c:v>
                </c:pt>
                <c:pt idx="1">
                  <c:v>0</c:v>
                </c:pt>
                <c:pt idx="2">
                  <c:v>0</c:v>
                </c:pt>
                <c:pt idx="3">
                  <c:v>0</c:v>
                </c:pt>
                <c:pt idx="4">
                  <c:v>0</c:v>
                </c:pt>
                <c:pt idx="5">
                  <c:v>0</c:v>
                </c:pt>
                <c:pt idx="6">
                  <c:v>0</c:v>
                </c:pt>
                <c:pt idx="7">
                  <c:v>0</c:v>
                </c:pt>
              </c:numCache>
            </c:numRef>
          </c:val>
        </c:ser>
        <c:axId val="26503241"/>
        <c:axId val="37202578"/>
      </c:barChart>
      <c:lineChart>
        <c:grouping val="standard"/>
        <c:varyColors val="0"/>
        <c:ser>
          <c:idx val="0"/>
          <c:order val="1"/>
          <c:tx>
            <c:v>対前回増減率</c:v>
          </c:tx>
          <c:extLst>
            <c:ext xmlns:c14="http://schemas.microsoft.com/office/drawing/2007/8/2/chart" uri="{6F2FDCE9-48DA-4B69-8628-5D25D57E5C99}">
              <c14:invertSolidFillFmt>
                <c14:spPr>
                  <a:solidFill>
                    <a:srgbClr val="000000"/>
                  </a:solidFill>
                </c14:spPr>
              </c14:invertSolidFillFmt>
            </c:ext>
          </c:extLst>
          <c:marker>
            <c:symbol val="squar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'０４年間商品販売額'!$K$18:$K$25</c:f>
              <c:numCache>
                <c:ptCount val="8"/>
                <c:pt idx="0">
                  <c:v>0</c:v>
                </c:pt>
                <c:pt idx="1">
                  <c:v>0</c:v>
                </c:pt>
                <c:pt idx="2">
                  <c:v>0</c:v>
                </c:pt>
                <c:pt idx="3">
                  <c:v>0</c:v>
                </c:pt>
                <c:pt idx="4">
                  <c:v>0</c:v>
                </c:pt>
                <c:pt idx="5">
                  <c:v>0</c:v>
                </c:pt>
                <c:pt idx="6">
                  <c:v>0</c:v>
                </c:pt>
                <c:pt idx="7">
                  <c:v>0</c:v>
                </c:pt>
              </c:numCache>
            </c:numRef>
          </c:val>
          <c:smooth val="0"/>
        </c:ser>
        <c:axId val="66387747"/>
        <c:axId val="60618812"/>
      </c:lineChart>
      <c:catAx>
        <c:axId val="2650324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(億円)</a:t>
                </a:r>
              </a:p>
            </c:rich>
          </c:tx>
          <c:layout>
            <c:manualLayout>
              <c:xMode val="factor"/>
              <c:yMode val="factor"/>
              <c:x val="0.279"/>
              <c:y val="-0.13175"/>
            </c:manualLayout>
          </c:layout>
          <c:overlay val="0"/>
          <c:spPr>
            <a:noFill/>
            <a:ln>
              <a:noFill/>
            </a:ln>
          </c:spPr>
        </c:title>
        <c:delete val="0"/>
        <c:numFmt formatCode="General" sourceLinked="1"/>
        <c:majorTickMark val="in"/>
        <c:minorTickMark val="none"/>
        <c:tickLblPos val="nextTo"/>
        <c:crossAx val="37202578"/>
        <c:crosses val="autoZero"/>
        <c:auto val="0"/>
        <c:lblOffset val="100"/>
        <c:noMultiLvlLbl val="0"/>
      </c:catAx>
      <c:valAx>
        <c:axId val="37202578"/>
        <c:scaling>
          <c:orientation val="minMax"/>
          <c:max val="4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年間商品販売額</a:t>
                </a:r>
              </a:p>
            </c:rich>
          </c:tx>
          <c:layout>
            <c:manualLayout>
              <c:xMode val="factor"/>
              <c:yMode val="factor"/>
              <c:x val="-0.00425"/>
              <c:y val="-0.00875"/>
            </c:manualLayout>
          </c:layout>
          <c:overlay val="0"/>
          <c:spPr>
            <a:noFill/>
            <a:ln>
              <a:noFill/>
            </a:ln>
          </c:spPr>
        </c:title>
        <c:delete val="0"/>
        <c:numFmt formatCode="General" sourceLinked="1"/>
        <c:majorTickMark val="in"/>
        <c:minorTickMark val="none"/>
        <c:tickLblPos val="nextTo"/>
        <c:crossAx val="26503241"/>
        <c:crossesAt val="1"/>
        <c:crossBetween val="between"/>
        <c:dispUnits/>
      </c:valAx>
      <c:catAx>
        <c:axId val="6638774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60618812"/>
        <c:crosses val="autoZero"/>
        <c:auto val="0"/>
        <c:lblOffset val="100"/>
        <c:noMultiLvlLbl val="0"/>
      </c:catAx>
      <c:valAx>
        <c:axId val="60618812"/>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66387747"/>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構成比</a:t>
            </a:r>
          </a:p>
        </c:rich>
      </c:tx>
      <c:layout>
        <c:manualLayout>
          <c:xMode val="factor"/>
          <c:yMode val="factor"/>
          <c:x val="-0.4075"/>
          <c:y val="-0.0202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21"/>
          <c:y val="0.30625"/>
          <c:w val="0.53375"/>
          <c:h val="0.56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Pt>
            <c:idx val="3"/>
          </c:dPt>
          <c:dLbls>
            <c:dLbl>
              <c:idx val="0"/>
              <c:layout>
                <c:manualLayout>
                  <c:x val="0"/>
                  <c:y val="0"/>
                </c:manualLayout>
              </c:layout>
              <c:tx>
                <c:rich>
                  <a:bodyPr vert="horz" rot="0" anchor="ctr"/>
                  <a:lstStyle/>
                  <a:p>
                    <a:pPr algn="ctr" rtl="1">
                      <a:defRPr/>
                    </a:pPr>
                    <a:r>
                      <a:rPr lang="en-US"/>
                      <a:t>各種商品卸売業(15,899)
1.0%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a:t>繊維・衣服等卸売業
(16,752)　1.1%</a:t>
                    </a:r>
                  </a:p>
                </c:rich>
              </c:tx>
              <c:numFmt formatCode="General" sourceLinked="1"/>
              <c:spPr>
                <a:noFill/>
                <a:ln>
                  <a:noFill/>
                </a:ln>
              </c:spPr>
              <c:showLegendKey val="0"/>
              <c:showVal val="0"/>
              <c:showBubbleSize val="0"/>
              <c:showCatName val="1"/>
              <c:showSerName val="0"/>
              <c:showPercent val="1"/>
            </c:dLbl>
            <c:dLbl>
              <c:idx val="2"/>
              <c:tx>
                <c:rich>
                  <a:bodyPr vert="horz" rot="0" anchor="ctr"/>
                  <a:lstStyle/>
                  <a:p>
                    <a:pPr algn="ctr" rtl="1">
                      <a:defRPr/>
                    </a:pPr>
                    <a:r>
                      <a:rPr lang="en-US"/>
                      <a:t>飲食料品
卸売業
(650,519)
42.5%</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a:t>建築材料、鉱物・金属材料等卸売業(323,207)　21.1%</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a:t>機械器具
卸売業
(282,206)
18.4%</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rtl="1">
                      <a:defRPr/>
                    </a:pPr>
                    <a:r>
                      <a:rPr lang="en-US"/>
                      <a:t>その他の
卸売業
(243,758)
15.9%</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'０４年間商品販売額'!$B$62:$B$67</c:f>
              <c:strCache>
                <c:ptCount val="6"/>
                <c:pt idx="0">
                  <c:v>各種商品卸売業</c:v>
                </c:pt>
                <c:pt idx="1">
                  <c:v>繊維・衣服等卸売業</c:v>
                </c:pt>
                <c:pt idx="2">
                  <c:v>飲食料品卸売業</c:v>
                </c:pt>
                <c:pt idx="3">
                  <c:v>建築材料、鉱物・金属材料等卸売業</c:v>
                </c:pt>
                <c:pt idx="4">
                  <c:v>機械器具卸売業</c:v>
                </c:pt>
                <c:pt idx="5">
                  <c:v>その他の卸売業</c:v>
                </c:pt>
              </c:strCache>
            </c:strRef>
          </c:cat>
          <c:val>
            <c:numRef>
              <c:f>'０４年間商品販売額'!$H$62:$H$67</c:f>
              <c:numCache>
                <c:ptCount val="6"/>
                <c:pt idx="0">
                  <c:v>1.0375627879173108</c:v>
                </c:pt>
                <c:pt idx="1">
                  <c:v>1.0932292485810926</c:v>
                </c:pt>
                <c:pt idx="2">
                  <c:v>42.452626406263356</c:v>
                </c:pt>
                <c:pt idx="3">
                  <c:v>21.092367821522757</c:v>
                </c:pt>
                <c:pt idx="4">
                  <c:v>18.41665791100023</c:v>
                </c:pt>
                <c:pt idx="5">
                  <c:v>15.907555824715255</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増減率</a:t>
            </a:r>
          </a:p>
        </c:rich>
      </c:tx>
      <c:layout>
        <c:manualLayout>
          <c:xMode val="factor"/>
          <c:yMode val="factor"/>
          <c:x val="-0.4345"/>
          <c:y val="0.02575"/>
        </c:manualLayout>
      </c:layout>
      <c:spPr>
        <a:effectLst>
          <a:outerShdw dist="35921" dir="2700000" algn="br">
            <a:prstClr val="black"/>
          </a:outerShdw>
        </a:effectLst>
      </c:spPr>
    </c:title>
    <c:plotArea>
      <c:layout>
        <c:manualLayout>
          <c:xMode val="edge"/>
          <c:yMode val="edge"/>
          <c:x val="0.02025"/>
          <c:y val="0.05625"/>
          <c:w val="0.95375"/>
          <c:h val="0.94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'０４年間商品販売額'!$B$62:$B$67</c:f>
              <c:strCache>
                <c:ptCount val="6"/>
                <c:pt idx="0">
                  <c:v>各種商品卸売業</c:v>
                </c:pt>
                <c:pt idx="1">
                  <c:v>繊維・衣服等卸売業</c:v>
                </c:pt>
                <c:pt idx="2">
                  <c:v>飲食料品卸売業</c:v>
                </c:pt>
                <c:pt idx="3">
                  <c:v>建築材料、鉱物・金属材料等卸売業</c:v>
                </c:pt>
                <c:pt idx="4">
                  <c:v>機械器具卸売業</c:v>
                </c:pt>
                <c:pt idx="5">
                  <c:v>その他の卸売業</c:v>
                </c:pt>
              </c:strCache>
            </c:strRef>
          </c:cat>
          <c:val>
            <c:numRef>
              <c:f>'０４年間商品販売額'!$F$62:$F$67</c:f>
              <c:numCache>
                <c:ptCount val="6"/>
                <c:pt idx="0">
                  <c:v>-9.075832094246826</c:v>
                </c:pt>
                <c:pt idx="1">
                  <c:v>-26.523093118119217</c:v>
                </c:pt>
                <c:pt idx="2">
                  <c:v>-38.89654420971258</c:v>
                </c:pt>
                <c:pt idx="3">
                  <c:v>-17.996488539547062</c:v>
                </c:pt>
                <c:pt idx="4">
                  <c:v>-28.188385698036296</c:v>
                </c:pt>
                <c:pt idx="5">
                  <c:v>-19.316688567674113</c:v>
                </c:pt>
              </c:numCache>
            </c:numRef>
          </c:val>
        </c:ser>
        <c:axId val="8698397"/>
        <c:axId val="11176710"/>
      </c:barChart>
      <c:catAx>
        <c:axId val="8698397"/>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505"/>
              <c:y val="0.12475"/>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11176710"/>
        <c:crosses val="autoZero"/>
        <c:auto val="1"/>
        <c:lblOffset val="100"/>
        <c:noMultiLvlLbl val="0"/>
      </c:catAx>
      <c:valAx>
        <c:axId val="11176710"/>
        <c:scaling>
          <c:orientation val="minMax"/>
        </c:scaling>
        <c:axPos val="l"/>
        <c:delete val="0"/>
        <c:numFmt formatCode="General" sourceLinked="1"/>
        <c:majorTickMark val="none"/>
        <c:minorTickMark val="none"/>
        <c:tickLblPos val="none"/>
        <c:crossAx val="8698397"/>
        <c:crossesAt val="1"/>
        <c:crossBetween val="between"/>
        <c:dispUnits/>
        <c:majorUnit val="5"/>
        <c:minorUnit val="1"/>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構成比</a:t>
            </a:r>
          </a:p>
        </c:rich>
      </c:tx>
      <c:layout>
        <c:manualLayout>
          <c:xMode val="factor"/>
          <c:yMode val="factor"/>
          <c:x val="-0.35375"/>
          <c:y val="-0.011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197"/>
          <c:y val="0.2405"/>
          <c:w val="0.5605"/>
          <c:h val="0.55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rtl="1">
                      <a:defRPr/>
                    </a:pPr>
                    <a:r>
                      <a:rPr lang="en-US"/>
                      <a:t>各種商品
小売業
(95,919)
8.1%</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a:t>織物・衣服・身の回り品小売業
(91,956)
7.8%</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a:t>飲食料品
小売業
(395,972)
33.5%</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a:t>自動車・自転車小売業
(125,697)
10.6%</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a:t>家具・じゅう器・機械器
具小売業
(81,569)
6.9%</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a:t>その他の
小売業
(390,666)
33.1%</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'０４年間商品販売額'!$B$71:$B$76</c:f>
              <c:strCache>
                <c:ptCount val="6"/>
                <c:pt idx="0">
                  <c:v>各種商品小売業</c:v>
                </c:pt>
                <c:pt idx="1">
                  <c:v>織物・衣服・身の回り品小売業</c:v>
                </c:pt>
                <c:pt idx="2">
                  <c:v>飲食料品小売業</c:v>
                </c:pt>
                <c:pt idx="3">
                  <c:v>自動車・自転車小売業</c:v>
                </c:pt>
                <c:pt idx="4">
                  <c:v>家具・じゅう器・機械器具小売業</c:v>
                </c:pt>
                <c:pt idx="5">
                  <c:v>その他の小売業</c:v>
                </c:pt>
              </c:strCache>
            </c:strRef>
          </c:cat>
          <c:val>
            <c:numRef>
              <c:f>'０４年間商品販売額'!$H$71:$H$76</c:f>
              <c:numCache>
                <c:ptCount val="6"/>
                <c:pt idx="0">
                  <c:v>8.116492169855785</c:v>
                </c:pt>
                <c:pt idx="1">
                  <c:v>7.781150282751683</c:v>
                </c:pt>
                <c:pt idx="2">
                  <c:v>33.50643394407922</c:v>
                </c:pt>
                <c:pt idx="3">
                  <c:v>10.636252632683437</c:v>
                </c:pt>
                <c:pt idx="4">
                  <c:v>6.902221142870197</c:v>
                </c:pt>
                <c:pt idx="5">
                  <c:v>33.05744982775967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増減率</a:t>
            </a:r>
          </a:p>
        </c:rich>
      </c:tx>
      <c:layout>
        <c:manualLayout>
          <c:xMode val="factor"/>
          <c:yMode val="factor"/>
          <c:x val="-0.403"/>
          <c:y val="0.004"/>
        </c:manualLayout>
      </c:layout>
      <c:spPr>
        <a:effectLst>
          <a:outerShdw dist="35921" dir="2700000" algn="br">
            <a:prstClr val="black"/>
          </a:outerShdw>
        </a:effectLst>
      </c:spPr>
    </c:title>
    <c:plotArea>
      <c:layout>
        <c:manualLayout>
          <c:xMode val="edge"/>
          <c:yMode val="edge"/>
          <c:x val="0.0285"/>
          <c:y val="0.15225"/>
          <c:w val="0.943"/>
          <c:h val="0.80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'０４年間商品販売額'!$B$71:$B$76</c:f>
              <c:strCache>
                <c:ptCount val="6"/>
                <c:pt idx="0">
                  <c:v>各種商品小売業</c:v>
                </c:pt>
                <c:pt idx="1">
                  <c:v>織物・衣服・身の回り品小売業</c:v>
                </c:pt>
                <c:pt idx="2">
                  <c:v>飲食料品小売業</c:v>
                </c:pt>
                <c:pt idx="3">
                  <c:v>自動車・自転車小売業</c:v>
                </c:pt>
                <c:pt idx="4">
                  <c:v>家具・じゅう器・機械器具小売業</c:v>
                </c:pt>
                <c:pt idx="5">
                  <c:v>その他の小売業</c:v>
                </c:pt>
              </c:strCache>
            </c:strRef>
          </c:cat>
          <c:val>
            <c:numRef>
              <c:f>'０４年間商品販売額'!$F$71:$F$76</c:f>
              <c:numCache>
                <c:ptCount val="6"/>
                <c:pt idx="0">
                  <c:v>-7.009277840793415</c:v>
                </c:pt>
                <c:pt idx="1">
                  <c:v>-29.10373539956054</c:v>
                </c:pt>
                <c:pt idx="2">
                  <c:v>-9.761489131871489</c:v>
                </c:pt>
                <c:pt idx="3">
                  <c:v>-23.286726517061023</c:v>
                </c:pt>
                <c:pt idx="4">
                  <c:v>-12.832213043803497</c:v>
                </c:pt>
                <c:pt idx="5">
                  <c:v>-3.6743530061543317</c:v>
                </c:pt>
              </c:numCache>
            </c:numRef>
          </c:val>
        </c:ser>
        <c:axId val="33481527"/>
        <c:axId val="32898288"/>
      </c:barChart>
      <c:catAx>
        <c:axId val="33481527"/>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4325"/>
              <c:y val="0.12075"/>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32898288"/>
        <c:crosses val="autoZero"/>
        <c:auto val="1"/>
        <c:lblOffset val="100"/>
        <c:noMultiLvlLbl val="0"/>
      </c:catAx>
      <c:valAx>
        <c:axId val="32898288"/>
        <c:scaling>
          <c:orientation val="minMax"/>
        </c:scaling>
        <c:axPos val="l"/>
        <c:delete val="0"/>
        <c:numFmt formatCode="General" sourceLinked="1"/>
        <c:majorTickMark val="none"/>
        <c:minorTickMark val="none"/>
        <c:tickLblPos val="none"/>
        <c:crossAx val="3348152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売場面積規模別の小売業年間商品販売額</a:t>
            </a:r>
          </a:p>
        </c:rich>
      </c:tx>
      <c:layout>
        <c:manualLayout>
          <c:xMode val="factor"/>
          <c:yMode val="factor"/>
          <c:x val="0.011"/>
          <c:y val="0.014"/>
        </c:manualLayout>
      </c:layout>
      <c:spPr>
        <a:effectLst>
          <a:outerShdw dist="35921" dir="2700000" algn="br">
            <a:prstClr val="black"/>
          </a:outerShdw>
        </a:effectLst>
      </c:spPr>
    </c:title>
    <c:plotArea>
      <c:layout>
        <c:manualLayout>
          <c:xMode val="edge"/>
          <c:yMode val="edge"/>
          <c:x val="0.003"/>
          <c:y val="0.1045"/>
          <c:w val="0.95625"/>
          <c:h val="0.86075"/>
        </c:manualLayout>
      </c:layout>
      <c:barChart>
        <c:barDir val="col"/>
        <c:grouping val="clustered"/>
        <c:varyColors val="0"/>
        <c:ser>
          <c:idx val="0"/>
          <c:order val="0"/>
          <c:tx>
            <c:strRef>
              <c:f>'０４年間商品販売額'!$J$185</c:f>
              <c:strCache>
                <c:ptCount val="1"/>
                <c:pt idx="0">
                  <c:v>11年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'０４年間商品販売額'!$I$186:$I$198</c:f>
              <c:strCache>
                <c:ptCount val="13"/>
                <c:pt idx="0">
                  <c:v>10㎡未満</c:v>
                </c:pt>
                <c:pt idx="1">
                  <c:v>10㎡以上～20㎡未満</c:v>
                </c:pt>
                <c:pt idx="2">
                  <c:v>20㎡以上～30㎡未満</c:v>
                </c:pt>
                <c:pt idx="3">
                  <c:v>30㎡以上～50㎡未満</c:v>
                </c:pt>
                <c:pt idx="4">
                  <c:v>50㎡以上～100㎡未満</c:v>
                </c:pt>
                <c:pt idx="5">
                  <c:v>100㎡以上～250㎡未満</c:v>
                </c:pt>
                <c:pt idx="6">
                  <c:v>250㎡以上～500㎡未満</c:v>
                </c:pt>
                <c:pt idx="7">
                  <c:v>500㎡以上～1,000㎡未満</c:v>
                </c:pt>
                <c:pt idx="8">
                  <c:v>1,000㎡以上～1,500㎡未満</c:v>
                </c:pt>
                <c:pt idx="9">
                  <c:v>1,500㎡以上～3,000㎡未満</c:v>
                </c:pt>
                <c:pt idx="10">
                  <c:v>3,000㎡以上～6,000㎡未満</c:v>
                </c:pt>
                <c:pt idx="11">
                  <c:v>6,000㎡以上</c:v>
                </c:pt>
                <c:pt idx="12">
                  <c:v>不詳</c:v>
                </c:pt>
              </c:strCache>
            </c:strRef>
          </c:cat>
          <c:val>
            <c:numRef>
              <c:f>'０４年間商品販売額'!$J$186:$J$198</c:f>
              <c:numCache>
                <c:ptCount val="13"/>
                <c:pt idx="0">
                  <c:v>6873</c:v>
                </c:pt>
                <c:pt idx="1">
                  <c:v>30463</c:v>
                </c:pt>
                <c:pt idx="2">
                  <c:v>34383</c:v>
                </c:pt>
                <c:pt idx="3">
                  <c:v>92143</c:v>
                </c:pt>
                <c:pt idx="4">
                  <c:v>164986</c:v>
                </c:pt>
                <c:pt idx="5">
                  <c:v>164109</c:v>
                </c:pt>
                <c:pt idx="6">
                  <c:v>138179</c:v>
                </c:pt>
                <c:pt idx="7">
                  <c:v>91374</c:v>
                </c:pt>
                <c:pt idx="8">
                  <c:v>67060</c:v>
                </c:pt>
                <c:pt idx="9">
                  <c:v>61103</c:v>
                </c:pt>
                <c:pt idx="10">
                  <c:v>36048</c:v>
                </c:pt>
                <c:pt idx="11">
                  <c:v>103826</c:v>
                </c:pt>
                <c:pt idx="12">
                  <c:v>344110</c:v>
                </c:pt>
              </c:numCache>
            </c:numRef>
          </c:val>
        </c:ser>
        <c:ser>
          <c:idx val="1"/>
          <c:order val="1"/>
          <c:tx>
            <c:strRef>
              <c:f>'０４年間商品販売額'!$K$185</c:f>
              <c:strCache>
                <c:ptCount val="1"/>
                <c:pt idx="0">
                  <c:v>14年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'０４年間商品販売額'!$I$186:$I$198</c:f>
              <c:strCache>
                <c:ptCount val="13"/>
                <c:pt idx="0">
                  <c:v>10㎡未満</c:v>
                </c:pt>
                <c:pt idx="1">
                  <c:v>10㎡以上～20㎡未満</c:v>
                </c:pt>
                <c:pt idx="2">
                  <c:v>20㎡以上～30㎡未満</c:v>
                </c:pt>
                <c:pt idx="3">
                  <c:v>30㎡以上～50㎡未満</c:v>
                </c:pt>
                <c:pt idx="4">
                  <c:v>50㎡以上～100㎡未満</c:v>
                </c:pt>
                <c:pt idx="5">
                  <c:v>100㎡以上～250㎡未満</c:v>
                </c:pt>
                <c:pt idx="6">
                  <c:v>250㎡以上～500㎡未満</c:v>
                </c:pt>
                <c:pt idx="7">
                  <c:v>500㎡以上～1,000㎡未満</c:v>
                </c:pt>
                <c:pt idx="8">
                  <c:v>1,000㎡以上～1,500㎡未満</c:v>
                </c:pt>
                <c:pt idx="9">
                  <c:v>1,500㎡以上～3,000㎡未満</c:v>
                </c:pt>
                <c:pt idx="10">
                  <c:v>3,000㎡以上～6,000㎡未満</c:v>
                </c:pt>
                <c:pt idx="11">
                  <c:v>6,000㎡以上</c:v>
                </c:pt>
                <c:pt idx="12">
                  <c:v>不詳</c:v>
                </c:pt>
              </c:strCache>
            </c:strRef>
          </c:cat>
          <c:val>
            <c:numRef>
              <c:f>'０４年間商品販売額'!$K$186:$K$198</c:f>
              <c:numCache>
                <c:ptCount val="13"/>
                <c:pt idx="0">
                  <c:v>5240</c:v>
                </c:pt>
                <c:pt idx="1">
                  <c:v>26850</c:v>
                </c:pt>
                <c:pt idx="2">
                  <c:v>33153</c:v>
                </c:pt>
                <c:pt idx="3">
                  <c:v>74661</c:v>
                </c:pt>
                <c:pt idx="4">
                  <c:v>133915</c:v>
                </c:pt>
                <c:pt idx="5">
                  <c:v>143567</c:v>
                </c:pt>
                <c:pt idx="6">
                  <c:v>86151</c:v>
                </c:pt>
                <c:pt idx="7">
                  <c:v>98224</c:v>
                </c:pt>
                <c:pt idx="8">
                  <c:v>58058</c:v>
                </c:pt>
                <c:pt idx="9">
                  <c:v>80202</c:v>
                </c:pt>
                <c:pt idx="10">
                  <c:v>39083</c:v>
                </c:pt>
                <c:pt idx="11">
                  <c:v>102788</c:v>
                </c:pt>
                <c:pt idx="12">
                  <c:v>299887</c:v>
                </c:pt>
              </c:numCache>
            </c:numRef>
          </c:val>
        </c:ser>
        <c:axId val="27649137"/>
        <c:axId val="47515642"/>
      </c:barChart>
      <c:catAx>
        <c:axId val="27649137"/>
        <c:scaling>
          <c:orientation val="minMax"/>
        </c:scaling>
        <c:axPos val="b"/>
        <c:delete val="0"/>
        <c:numFmt formatCode="General" sourceLinked="1"/>
        <c:majorTickMark val="in"/>
        <c:minorTickMark val="none"/>
        <c:tickLblPos val="nextTo"/>
        <c:txPr>
          <a:bodyPr/>
          <a:lstStyle/>
          <a:p>
            <a:pPr>
              <a:defRPr lang="en-US" cap="none" sz="625" b="0" i="0" u="none" baseline="0">
                <a:latin typeface="ＭＳ Ｐゴシック"/>
                <a:ea typeface="ＭＳ Ｐゴシック"/>
                <a:cs typeface="ＭＳ Ｐゴシック"/>
              </a:defRPr>
            </a:pPr>
          </a:p>
        </c:txPr>
        <c:crossAx val="47515642"/>
        <c:crosses val="autoZero"/>
        <c:auto val="1"/>
        <c:lblOffset val="100"/>
        <c:noMultiLvlLbl val="0"/>
      </c:catAx>
      <c:valAx>
        <c:axId val="47515642"/>
        <c:scaling>
          <c:orientation val="minMax"/>
        </c:scaling>
        <c:axPos val="l"/>
        <c:title>
          <c:tx>
            <c:rich>
              <a:bodyPr vert="horz" rot="0" anchor="ctr"/>
              <a:lstStyle/>
              <a:p>
                <a:pPr algn="ctr">
                  <a:defRPr/>
                </a:pPr>
                <a:r>
                  <a:rPr lang="en-US" cap="none" sz="850" b="0" i="0" u="none" baseline="0">
                    <a:latin typeface="ＭＳ Ｐゴシック"/>
                    <a:ea typeface="ＭＳ Ｐゴシック"/>
                    <a:cs typeface="ＭＳ Ｐゴシック"/>
                  </a:rPr>
                  <a:t>(百万円)</a:t>
                </a:r>
              </a:p>
            </c:rich>
          </c:tx>
          <c:layout>
            <c:manualLayout>
              <c:xMode val="factor"/>
              <c:yMode val="factor"/>
              <c:x val="0.0375"/>
              <c:y val="0.141"/>
            </c:manualLayout>
          </c:layout>
          <c:overlay val="0"/>
          <c:spPr>
            <a:noFill/>
            <a:ln>
              <a:noFill/>
            </a:ln>
          </c:spPr>
        </c:title>
        <c:majorGridlines/>
        <c:delete val="0"/>
        <c:numFmt formatCode="General" sourceLinked="1"/>
        <c:majorTickMark val="in"/>
        <c:minorTickMark val="none"/>
        <c:tickLblPos val="nextTo"/>
        <c:crossAx val="27649137"/>
        <c:crossesAt val="1"/>
        <c:crossBetween val="between"/>
        <c:dispUnits/>
      </c:valAx>
      <c:spPr>
        <a:noFill/>
        <a:ln w="12700">
          <a:solidFill>
            <a:srgbClr val="808080"/>
          </a:solidFill>
        </a:ln>
      </c:spPr>
    </c:plotArea>
    <c:legend>
      <c:legendPos val="r"/>
      <c:layout>
        <c:manualLayout>
          <c:xMode val="edge"/>
          <c:yMode val="edge"/>
          <c:x val="0.7355"/>
          <c:y val="0.09025"/>
          <c:w val="0.10575"/>
          <c:h val="0.111"/>
        </c:manualLayout>
      </c:layout>
      <c:overlay val="0"/>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年間商品販売額（卸売業）の推移</a:t>
            </a:r>
          </a:p>
        </c:rich>
      </c:tx>
      <c:layout>
        <c:manualLayout>
          <c:xMode val="factor"/>
          <c:yMode val="factor"/>
          <c:x val="-0.0015"/>
          <c:y val="0.0245"/>
        </c:manualLayout>
      </c:layout>
      <c:spPr>
        <a:effectLst>
          <a:outerShdw dist="35921" dir="2700000" algn="br">
            <a:prstClr val="black"/>
          </a:outerShdw>
        </a:effectLst>
      </c:spPr>
    </c:title>
    <c:plotArea>
      <c:layout>
        <c:manualLayout>
          <c:xMode val="edge"/>
          <c:yMode val="edge"/>
          <c:x val="0.05625"/>
          <c:y val="0.17575"/>
          <c:w val="0.847"/>
          <c:h val="0.72225"/>
        </c:manualLayout>
      </c:layout>
      <c:barChart>
        <c:barDir val="col"/>
        <c:grouping val="clustered"/>
        <c:varyColors val="0"/>
        <c:ser>
          <c:idx val="1"/>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'０４年間商品販売額'!$I$27:$I$34</c:f>
              <c:strCache>
                <c:ptCount val="8"/>
                <c:pt idx="0">
                  <c:v>57年</c:v>
                </c:pt>
                <c:pt idx="1">
                  <c:v>60年</c:v>
                </c:pt>
                <c:pt idx="2">
                  <c:v>63年</c:v>
                </c:pt>
                <c:pt idx="3">
                  <c:v>3年</c:v>
                </c:pt>
                <c:pt idx="4">
                  <c:v>6年</c:v>
                </c:pt>
                <c:pt idx="5">
                  <c:v>9年</c:v>
                </c:pt>
                <c:pt idx="6">
                  <c:v>11年</c:v>
                </c:pt>
                <c:pt idx="7">
                  <c:v>14年</c:v>
                </c:pt>
              </c:strCache>
            </c:strRef>
          </c:cat>
          <c:val>
            <c:numRef>
              <c:f>'０４年間商品販売額'!$J$27:$J$34</c:f>
              <c:numCache>
                <c:ptCount val="8"/>
                <c:pt idx="0">
                  <c:v>17087</c:v>
                </c:pt>
                <c:pt idx="1">
                  <c:v>18875</c:v>
                </c:pt>
                <c:pt idx="2">
                  <c:v>20395</c:v>
                </c:pt>
                <c:pt idx="3">
                  <c:v>22399</c:v>
                </c:pt>
                <c:pt idx="4">
                  <c:v>22854</c:v>
                </c:pt>
                <c:pt idx="5">
                  <c:v>23236</c:v>
                </c:pt>
                <c:pt idx="6">
                  <c:v>21941</c:v>
                </c:pt>
                <c:pt idx="7">
                  <c:v>15323</c:v>
                </c:pt>
              </c:numCache>
            </c:numRef>
          </c:val>
        </c:ser>
        <c:axId val="24987595"/>
        <c:axId val="23561764"/>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'０４年間商品販売額'!$I$27:$I$34</c:f>
              <c:strCache>
                <c:ptCount val="8"/>
                <c:pt idx="0">
                  <c:v>57年</c:v>
                </c:pt>
                <c:pt idx="1">
                  <c:v>60年</c:v>
                </c:pt>
                <c:pt idx="2">
                  <c:v>63年</c:v>
                </c:pt>
                <c:pt idx="3">
                  <c:v>3年</c:v>
                </c:pt>
                <c:pt idx="4">
                  <c:v>6年</c:v>
                </c:pt>
                <c:pt idx="5">
                  <c:v>9年</c:v>
                </c:pt>
                <c:pt idx="6">
                  <c:v>11年</c:v>
                </c:pt>
                <c:pt idx="7">
                  <c:v>14年</c:v>
                </c:pt>
              </c:strCache>
            </c:strRef>
          </c:cat>
          <c:val>
            <c:numRef>
              <c:f>'０４年間商品販売額'!$K$27:$K$34</c:f>
              <c:numCache>
                <c:ptCount val="8"/>
                <c:pt idx="0">
                  <c:v>12.3</c:v>
                </c:pt>
                <c:pt idx="1">
                  <c:v>10.46409551120735</c:v>
                </c:pt>
                <c:pt idx="2">
                  <c:v>8.052980132450331</c:v>
                </c:pt>
                <c:pt idx="3">
                  <c:v>9.825937729835745</c:v>
                </c:pt>
                <c:pt idx="4">
                  <c:v>2.0313406848520024</c:v>
                </c:pt>
                <c:pt idx="5">
                  <c:v>1.6714798284764156</c:v>
                </c:pt>
                <c:pt idx="6">
                  <c:v>-12.6</c:v>
                </c:pt>
                <c:pt idx="7">
                  <c:v>-30.162709083451073</c:v>
                </c:pt>
              </c:numCache>
            </c:numRef>
          </c:val>
          <c:smooth val="0"/>
        </c:ser>
        <c:axId val="10729285"/>
        <c:axId val="29454702"/>
      </c:lineChart>
      <c:catAx>
        <c:axId val="2498759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(億円)</a:t>
                </a:r>
              </a:p>
            </c:rich>
          </c:tx>
          <c:layout>
            <c:manualLayout>
              <c:xMode val="factor"/>
              <c:yMode val="factor"/>
              <c:x val="0.279"/>
              <c:y val="-0.13175"/>
            </c:manualLayout>
          </c:layout>
          <c:overlay val="0"/>
          <c:spPr>
            <a:noFill/>
            <a:ln>
              <a:noFill/>
            </a:ln>
          </c:spPr>
        </c:title>
        <c:delete val="0"/>
        <c:numFmt formatCode="General" sourceLinked="1"/>
        <c:majorTickMark val="in"/>
        <c:minorTickMark val="none"/>
        <c:tickLblPos val="nextTo"/>
        <c:crossAx val="23561764"/>
        <c:crosses val="autoZero"/>
        <c:auto val="0"/>
        <c:lblOffset val="100"/>
        <c:noMultiLvlLbl val="0"/>
      </c:catAx>
      <c:valAx>
        <c:axId val="23561764"/>
        <c:scaling>
          <c:orientation val="minMax"/>
          <c:max val="3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年間商品販売額</a:t>
                </a:r>
              </a:p>
            </c:rich>
          </c:tx>
          <c:layout>
            <c:manualLayout>
              <c:xMode val="factor"/>
              <c:yMode val="factor"/>
              <c:x val="-0.00425"/>
              <c:y val="-0.00875"/>
            </c:manualLayout>
          </c:layout>
          <c:overlay val="0"/>
          <c:spPr>
            <a:noFill/>
            <a:ln>
              <a:noFill/>
            </a:ln>
          </c:spPr>
        </c:title>
        <c:delete val="0"/>
        <c:numFmt formatCode="General" sourceLinked="1"/>
        <c:majorTickMark val="in"/>
        <c:minorTickMark val="none"/>
        <c:tickLblPos val="nextTo"/>
        <c:crossAx val="24987595"/>
        <c:crossesAt val="1"/>
        <c:crossBetween val="between"/>
        <c:dispUnits/>
      </c:valAx>
      <c:catAx>
        <c:axId val="1072928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29454702"/>
        <c:crosses val="autoZero"/>
        <c:auto val="0"/>
        <c:lblOffset val="100"/>
        <c:noMultiLvlLbl val="0"/>
      </c:catAx>
      <c:valAx>
        <c:axId val="29454702"/>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0.0;&quot;△ &quot;0.0" sourceLinked="0"/>
        <c:majorTickMark val="in"/>
        <c:minorTickMark val="none"/>
        <c:tickLblPos val="nextTo"/>
        <c:crossAx val="10729285"/>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ＭＳ Ｐゴシック"/>
                <a:ea typeface="ＭＳ Ｐゴシック"/>
                <a:cs typeface="ＭＳ Ｐゴシック"/>
              </a:rPr>
              <a:t>年間商品販売額（小売業）の推移</a:t>
            </a:r>
          </a:p>
        </c:rich>
      </c:tx>
      <c:layout>
        <c:manualLayout>
          <c:xMode val="factor"/>
          <c:yMode val="factor"/>
          <c:x val="-0.0015"/>
          <c:y val="0.0245"/>
        </c:manualLayout>
      </c:layout>
      <c:spPr>
        <a:effectLst>
          <a:outerShdw dist="35921" dir="2700000" algn="br">
            <a:prstClr val="black"/>
          </a:outerShdw>
        </a:effectLst>
      </c:spPr>
    </c:title>
    <c:plotArea>
      <c:layout>
        <c:manualLayout>
          <c:xMode val="edge"/>
          <c:yMode val="edge"/>
          <c:x val="0.056"/>
          <c:y val="0.20275"/>
          <c:w val="0.864"/>
          <c:h val="0.6975"/>
        </c:manualLayout>
      </c:layout>
      <c:barChart>
        <c:barDir val="col"/>
        <c:grouping val="clustered"/>
        <c:varyColors val="0"/>
        <c:ser>
          <c:idx val="1"/>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'０４年間商品販売額'!$I$36:$I$43</c:f>
              <c:strCache>
                <c:ptCount val="8"/>
                <c:pt idx="0">
                  <c:v>57年</c:v>
                </c:pt>
                <c:pt idx="1">
                  <c:v>60年</c:v>
                </c:pt>
                <c:pt idx="2">
                  <c:v>63年</c:v>
                </c:pt>
                <c:pt idx="3">
                  <c:v>3年</c:v>
                </c:pt>
                <c:pt idx="4">
                  <c:v>6年</c:v>
                </c:pt>
                <c:pt idx="5">
                  <c:v>9年</c:v>
                </c:pt>
                <c:pt idx="6">
                  <c:v>11年</c:v>
                </c:pt>
                <c:pt idx="7">
                  <c:v>14年</c:v>
                </c:pt>
              </c:strCache>
            </c:strRef>
          </c:cat>
          <c:val>
            <c:numRef>
              <c:f>'０４年間商品販売額'!$J$36:$J$43</c:f>
              <c:numCache>
                <c:ptCount val="8"/>
                <c:pt idx="0">
                  <c:v>9547</c:v>
                </c:pt>
                <c:pt idx="1">
                  <c:v>10050</c:v>
                </c:pt>
                <c:pt idx="2">
                  <c:v>10901</c:v>
                </c:pt>
                <c:pt idx="3">
                  <c:v>12498</c:v>
                </c:pt>
                <c:pt idx="4">
                  <c:v>13373</c:v>
                </c:pt>
                <c:pt idx="5">
                  <c:v>14279</c:v>
                </c:pt>
                <c:pt idx="6">
                  <c:v>13347</c:v>
                </c:pt>
                <c:pt idx="7">
                  <c:v>11818</c:v>
                </c:pt>
              </c:numCache>
            </c:numRef>
          </c:val>
        </c:ser>
        <c:axId val="63765727"/>
        <c:axId val="37020632"/>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'０４年間商品販売額'!$I$36:$I$43</c:f>
              <c:strCache>
                <c:ptCount val="8"/>
                <c:pt idx="0">
                  <c:v>57年</c:v>
                </c:pt>
                <c:pt idx="1">
                  <c:v>60年</c:v>
                </c:pt>
                <c:pt idx="2">
                  <c:v>63年</c:v>
                </c:pt>
                <c:pt idx="3">
                  <c:v>3年</c:v>
                </c:pt>
                <c:pt idx="4">
                  <c:v>6年</c:v>
                </c:pt>
                <c:pt idx="5">
                  <c:v>9年</c:v>
                </c:pt>
                <c:pt idx="6">
                  <c:v>11年</c:v>
                </c:pt>
                <c:pt idx="7">
                  <c:v>14年</c:v>
                </c:pt>
              </c:strCache>
            </c:strRef>
          </c:cat>
          <c:val>
            <c:numRef>
              <c:f>'０４年間商品販売額'!$K$36:$K$43</c:f>
              <c:numCache>
                <c:ptCount val="8"/>
                <c:pt idx="0">
                  <c:v>16.4</c:v>
                </c:pt>
                <c:pt idx="1">
                  <c:v>5.268670786634544</c:v>
                </c:pt>
                <c:pt idx="2">
                  <c:v>8.467661691542288</c:v>
                </c:pt>
                <c:pt idx="3">
                  <c:v>14.650032107146133</c:v>
                </c:pt>
                <c:pt idx="4">
                  <c:v>7.001120179228676</c:v>
                </c:pt>
                <c:pt idx="5">
                  <c:v>6.7748448366110825</c:v>
                </c:pt>
                <c:pt idx="6">
                  <c:v>-9.1</c:v>
                </c:pt>
                <c:pt idx="7">
                  <c:v>-11.45575784820559</c:v>
                </c:pt>
              </c:numCache>
            </c:numRef>
          </c:val>
          <c:smooth val="0"/>
        </c:ser>
        <c:axId val="64750233"/>
        <c:axId val="45881186"/>
      </c:lineChart>
      <c:catAx>
        <c:axId val="6376572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(億円)</a:t>
                </a:r>
              </a:p>
            </c:rich>
          </c:tx>
          <c:layout>
            <c:manualLayout>
              <c:xMode val="factor"/>
              <c:yMode val="factor"/>
              <c:x val="0.279"/>
              <c:y val="-0.13175"/>
            </c:manualLayout>
          </c:layout>
          <c:overlay val="0"/>
          <c:spPr>
            <a:noFill/>
            <a:ln>
              <a:noFill/>
            </a:ln>
          </c:spPr>
        </c:title>
        <c:delete val="0"/>
        <c:numFmt formatCode="General" sourceLinked="1"/>
        <c:majorTickMark val="in"/>
        <c:minorTickMark val="none"/>
        <c:tickLblPos val="nextTo"/>
        <c:crossAx val="37020632"/>
        <c:crosses val="autoZero"/>
        <c:auto val="0"/>
        <c:lblOffset val="100"/>
        <c:noMultiLvlLbl val="0"/>
      </c:catAx>
      <c:valAx>
        <c:axId val="37020632"/>
        <c:scaling>
          <c:orientation val="minMax"/>
          <c:max val="2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年間商品販売額</a:t>
                </a:r>
              </a:p>
            </c:rich>
          </c:tx>
          <c:layout>
            <c:manualLayout>
              <c:xMode val="factor"/>
              <c:yMode val="factor"/>
              <c:x val="-0.00425"/>
              <c:y val="-0.00875"/>
            </c:manualLayout>
          </c:layout>
          <c:overlay val="0"/>
          <c:spPr>
            <a:noFill/>
            <a:ln>
              <a:noFill/>
            </a:ln>
          </c:spPr>
        </c:title>
        <c:delete val="0"/>
        <c:numFmt formatCode="General" sourceLinked="1"/>
        <c:majorTickMark val="in"/>
        <c:minorTickMark val="none"/>
        <c:tickLblPos val="nextTo"/>
        <c:crossAx val="63765727"/>
        <c:crossesAt val="1"/>
        <c:crossBetween val="between"/>
        <c:dispUnits/>
      </c:valAx>
      <c:catAx>
        <c:axId val="6475023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45881186"/>
        <c:crosses val="autoZero"/>
        <c:auto val="0"/>
        <c:lblOffset val="100"/>
        <c:noMultiLvlLbl val="0"/>
      </c:catAx>
      <c:valAx>
        <c:axId val="45881186"/>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64750233"/>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事業所数</a:t>
            </a:r>
          </a:p>
        </c:rich>
      </c:tx>
      <c:layout/>
      <c:spPr>
        <a:effectLst>
          <a:outerShdw dist="35921" dir="2700000" algn="br">
            <a:prstClr val="black"/>
          </a:outerShdw>
        </a:effectLst>
      </c:spPr>
    </c:title>
    <c:plotArea>
      <c:layout/>
      <c:barChart>
        <c:barDir val="col"/>
        <c:grouping val="clustered"/>
        <c:varyColors val="0"/>
        <c:ser>
          <c:idx val="1"/>
          <c:order val="0"/>
          <c:tx>
            <c:v>事業所数</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'０１調査結果の概要'!#REF!</c:f>
              <c:strCache>
                <c:ptCount val="1"/>
                <c:pt idx="0">
                  <c:v>1</c:v>
                </c:pt>
              </c:strCache>
            </c:strRef>
          </c:cat>
          <c:val>
            <c:numRef>
              <c:f>'０１調査結果の概要'!#REF!</c:f>
              <c:numCache>
                <c:ptCount val="1"/>
                <c:pt idx="0">
                  <c:v>1</c:v>
                </c:pt>
              </c:numCache>
            </c:numRef>
          </c:val>
        </c:ser>
        <c:axId val="51545"/>
        <c:axId val="463906"/>
      </c:barChart>
      <c:lineChart>
        <c:grouping val="standard"/>
        <c:varyColors val="0"/>
        <c:ser>
          <c:idx val="0"/>
          <c:order val="1"/>
          <c:tx>
            <c:v>対前回増減率</c:v>
          </c:tx>
          <c:extLst>
            <c:ext xmlns:c14="http://schemas.microsoft.com/office/drawing/2007/8/2/chart" uri="{6F2FDCE9-48DA-4B69-8628-5D25D57E5C99}">
              <c14:invertSolidFillFmt>
                <c14:spPr>
                  <a:solidFill>
                    <a:srgbClr val="000000"/>
                  </a:solidFill>
                </c14:spPr>
              </c14:invertSolidFillFmt>
            </c:ext>
          </c:extLst>
          <c:marker>
            <c:symbol val="square"/>
          </c:marker>
          <c:dLbls>
            <c:dLbl>
              <c:idx val="0"/>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'０１調査結果の概要'!#REF!</c:f>
              <c:numCache>
                <c:ptCount val="1"/>
                <c:pt idx="0">
                  <c:v>1</c:v>
                </c:pt>
              </c:numCache>
            </c:numRef>
          </c:val>
          <c:smooth val="0"/>
        </c:ser>
        <c:axId val="4175155"/>
        <c:axId val="37576396"/>
      </c:lineChart>
      <c:catAx>
        <c:axId val="5154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(事業所)</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63906"/>
        <c:crosses val="autoZero"/>
        <c:auto val="0"/>
        <c:lblOffset val="100"/>
        <c:noMultiLvlLbl val="0"/>
      </c:catAx>
      <c:valAx>
        <c:axId val="463906"/>
        <c:scaling>
          <c:orientation val="minMax"/>
        </c:scaling>
        <c:axPos val="l"/>
        <c:delete val="0"/>
        <c:numFmt formatCode="General" sourceLinked="1"/>
        <c:majorTickMark val="in"/>
        <c:minorTickMark val="none"/>
        <c:tickLblPos val="nextTo"/>
        <c:crossAx val="51545"/>
        <c:crossesAt val="1"/>
        <c:crossBetween val="between"/>
        <c:dispUnits/>
      </c:valAx>
      <c:catAx>
        <c:axId val="4175155"/>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overlay val="0"/>
          <c:spPr>
            <a:noFill/>
            <a:ln>
              <a:noFill/>
            </a:ln>
          </c:spPr>
        </c:title>
        <c:delete val="1"/>
        <c:majorTickMark val="in"/>
        <c:minorTickMark val="none"/>
        <c:tickLblPos val="nextTo"/>
        <c:crossAx val="37576396"/>
        <c:crosses val="autoZero"/>
        <c:auto val="0"/>
        <c:lblOffset val="100"/>
        <c:noMultiLvlLbl val="0"/>
      </c:catAx>
      <c:valAx>
        <c:axId val="37576396"/>
        <c:scaling>
          <c:orientation val="minMax"/>
        </c:scaling>
        <c:axPos val="l"/>
        <c:delete val="0"/>
        <c:numFmt formatCode="General" sourceLinked="1"/>
        <c:majorTickMark val="in"/>
        <c:minorTickMark val="none"/>
        <c:tickLblPos val="nextTo"/>
        <c:crossAx val="4175155"/>
        <c:crosses val="max"/>
        <c:crossBetween val="between"/>
        <c:dispUnits/>
      </c:valAx>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卸売業</a:t>
            </a:r>
          </a:p>
        </c:rich>
      </c:tx>
      <c:layout>
        <c:manualLayout>
          <c:xMode val="factor"/>
          <c:yMode val="factor"/>
          <c:x val="-0.31125"/>
          <c:y val="0"/>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3915"/>
          <c:y val="0.2565"/>
          <c:w val="0.377"/>
          <c:h val="0.64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5"/>
          </c:dPt>
          <c:dLbls>
            <c:dLbl>
              <c:idx val="0"/>
              <c:layout>
                <c:manualLayout>
                  <c:x val="0"/>
                  <c:y val="0"/>
                </c:manualLayout>
              </c:layout>
              <c:tx>
                <c:rich>
                  <a:bodyPr vert="horz" rot="0" anchor="ctr"/>
                  <a:lstStyle/>
                  <a:p>
                    <a:pPr algn="ctr" rtl="1">
                      <a:defRPr/>
                    </a:pPr>
                    <a:r>
                      <a:rPr lang="en-US" cap="none" sz="825" b="0" i="0" u="none" baseline="0">
                        <a:latin typeface="ＭＳ Ｐゴシック"/>
                        <a:ea typeface="ＭＳ Ｐゴシック"/>
                        <a:cs typeface="ＭＳ Ｐゴシック"/>
                      </a:rPr>
                      <a:t>各種商品卸売業(664)  1.0%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rtl="1">
                      <a:defRPr/>
                    </a:pPr>
                    <a:r>
                      <a:rPr lang="en-US" cap="none" sz="825" b="0" i="0" u="none" baseline="0">
                        <a:latin typeface="ＭＳ Ｐゴシック"/>
                        <a:ea typeface="ＭＳ Ｐゴシック"/>
                        <a:cs typeface="ＭＳ Ｐゴシック"/>
                      </a:rPr>
                      <a:t>繊維・衣服等
卸売業(2,576)
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rtl="1">
                      <a:defRPr/>
                    </a:pPr>
                    <a:r>
                      <a:rPr lang="en-US" cap="none" sz="825" b="0" i="0" u="none" baseline="0">
                        <a:latin typeface="ＭＳ Ｐゴシック"/>
                        <a:ea typeface="ＭＳ Ｐゴシック"/>
                        <a:cs typeface="ＭＳ Ｐゴシック"/>
                      </a:rPr>
                      <a:t>飲食料品卸売業
(20,816)  30.2%</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rtl="1">
                      <a:defRPr/>
                    </a:pPr>
                    <a:r>
                      <a:rPr lang="en-US" cap="none" sz="825" b="0" i="0" u="none" baseline="0">
                        <a:latin typeface="ＭＳ Ｐゴシック"/>
                        <a:ea typeface="ＭＳ Ｐゴシック"/>
                        <a:cs typeface="ＭＳ Ｐゴシック"/>
                      </a:rPr>
                      <a:t>建築材料、鉱物・金属材料等卸売業
(14,279)  20.7%</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rtl="1">
                      <a:defRPr/>
                    </a:pPr>
                    <a:r>
                      <a:rPr lang="en-US" cap="none" sz="825" b="0" i="0" u="none" baseline="0">
                        <a:latin typeface="ＭＳ Ｐゴシック"/>
                        <a:ea typeface="ＭＳ Ｐゴシック"/>
                        <a:cs typeface="ＭＳ Ｐゴシック"/>
                      </a:rPr>
                      <a:t>機械器具卸売業
(16,942)  24.6%</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rtl="1">
                      <a:defRPr/>
                    </a:pPr>
                    <a:r>
                      <a:rPr lang="en-US" cap="none" sz="825" b="0" i="0" u="none" baseline="0">
                        <a:latin typeface="ＭＳ Ｐゴシック"/>
                        <a:ea typeface="ＭＳ Ｐゴシック"/>
                        <a:cs typeface="ＭＳ Ｐゴシック"/>
                      </a:rPr>
                      <a:t>その他の卸売業
(13,593)  19.7%</a:t>
                    </a:r>
                  </a:p>
                </c:rich>
              </c:tx>
              <c:numFmt formatCode="General" sourceLinked="1"/>
              <c:showLegendKey val="0"/>
              <c:showVal val="0"/>
              <c:showBubbleSize val="0"/>
              <c:showCatName val="1"/>
              <c:showSerName val="0"/>
              <c:showPercent val="0"/>
            </c:dLbl>
            <c:numFmt formatCode="General" sourceLinked="1"/>
            <c:txPr>
              <a:bodyPr vert="horz" rot="0" anchor="ctr"/>
              <a:lstStyle/>
              <a:p>
                <a:pPr algn="ctr" rtl="1">
                  <a:defRPr lang="en-US" cap="none" sz="8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'０５商品手持額'!$B$81:$B$86</c:f>
              <c:strCache/>
            </c:strRef>
          </c:cat>
          <c:val>
            <c:numRef>
              <c:f>'０５商品手持額'!$D$81:$D$86</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小売業</a:t>
            </a:r>
          </a:p>
        </c:rich>
      </c:tx>
      <c:layout>
        <c:manualLayout>
          <c:xMode val="factor"/>
          <c:yMode val="factor"/>
          <c:x val="-0.3155"/>
          <c:y val="-0.0152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4035"/>
          <c:y val="0.27625"/>
          <c:w val="0.36275"/>
          <c:h val="0.57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2"/>
          </c:dPt>
          <c:dPt>
            <c:idx val="5"/>
          </c:dPt>
          <c:dLbls>
            <c:dLbl>
              <c:idx val="0"/>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各種商品小売業
(9,129)  7.4%</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織物・衣服。身の
回り品小売業
(21,933)  17.8%</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飲食料品小売業
(21,167)  17.2%</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自動車・自転車
小売業(10,154)
8.3%</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家具・じゅう器・
機械器具小売業
(14,241)  11.6%</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その他の小売業
(46,419)  37.7%</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0"/>
          </c:dLbls>
          <c:cat>
            <c:strRef>
              <c:f>'０５商品手持額'!$B$90:$B$95</c:f>
              <c:strCache/>
            </c:strRef>
          </c:cat>
          <c:val>
            <c:numRef>
              <c:f>'０５商品手持額'!$D$90:$D$95</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75"/>
          <c:y val="0.00425"/>
          <c:w val="0.90325"/>
          <c:h val="0.81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'[1]Sheet1'!$S$61:$S$66</c:f>
              <c:numCache>
                <c:ptCount val="6"/>
                <c:pt idx="0">
                  <c:v>49</c:v>
                </c:pt>
                <c:pt idx="1">
                  <c:v>35</c:v>
                </c:pt>
                <c:pt idx="2">
                  <c:v>73</c:v>
                </c:pt>
                <c:pt idx="3">
                  <c:v>40</c:v>
                </c:pt>
                <c:pt idx="4">
                  <c:v>43</c:v>
                </c:pt>
                <c:pt idx="5">
                  <c:v>60</c:v>
                </c:pt>
              </c:numCache>
            </c:numRef>
          </c:xVal>
          <c:yVal>
            <c:numRef>
              <c:f>'[1]Sheet1'!$T$61:$T$66</c:f>
              <c:numCache>
                <c:ptCount val="6"/>
                <c:pt idx="0">
                  <c:v>2172</c:v>
                </c:pt>
                <c:pt idx="1">
                  <c:v>1416</c:v>
                </c:pt>
                <c:pt idx="2">
                  <c:v>1366</c:v>
                </c:pt>
                <c:pt idx="3">
                  <c:v>2471</c:v>
                </c:pt>
                <c:pt idx="4">
                  <c:v>1656</c:v>
                </c:pt>
                <c:pt idx="5">
                  <c:v>1551</c:v>
                </c:pt>
              </c:numCache>
            </c:numRef>
          </c:yVal>
          <c:smooth val="0"/>
        </c:ser>
        <c:axId val="10277491"/>
        <c:axId val="25388556"/>
      </c:scatterChart>
      <c:valAx>
        <c:axId val="1027749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売場面積１㎡当たり年間商品販売額（万円）</a:t>
                </a:r>
              </a:p>
            </c:rich>
          </c:tx>
          <c:layout>
            <c:manualLayout>
              <c:xMode val="factor"/>
              <c:yMode val="factor"/>
              <c:x val="-0.0045"/>
              <c:y val="0"/>
            </c:manualLayout>
          </c:layout>
          <c:overlay val="0"/>
          <c:spPr>
            <a:noFill/>
            <a:ln>
              <a:noFill/>
            </a:ln>
          </c:spPr>
        </c:title>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25388556"/>
        <c:crosses val="autoZero"/>
        <c:crossBetween val="midCat"/>
        <c:dispUnits/>
      </c:valAx>
      <c:valAx>
        <c:axId val="25388556"/>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従業者１人当たり年間商品販売額（万円）</a:t>
                </a:r>
              </a:p>
            </c:rich>
          </c:tx>
          <c:layout>
            <c:manualLayout>
              <c:xMode val="factor"/>
              <c:yMode val="factor"/>
              <c:x val="-0.00175"/>
              <c:y val="0.00075"/>
            </c:manualLayout>
          </c:layout>
          <c:overlay val="0"/>
          <c:spPr>
            <a:noFill/>
            <a:ln>
              <a:noFill/>
            </a:ln>
          </c:spPr>
        </c:title>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0277491"/>
        <c:crosses val="autoZero"/>
        <c:crossBetween val="midCat"/>
        <c:dispUnits/>
      </c:valAx>
      <c:spPr>
        <a:noFill/>
      </c:spPr>
    </c:plotArea>
    <c:plotVisOnly val="1"/>
    <c:dispBlanksAs val="gap"/>
    <c:showDLblsOverMax val="0"/>
  </c:chart>
  <c:spPr>
    <a:ln w="3175">
      <a:noFill/>
    </a:ln>
  </c:spPr>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104"/>
          <c:w val="0.91875"/>
          <c:h val="0.72875"/>
        </c:manualLayout>
      </c:layout>
      <c:lineChart>
        <c:grouping val="standard"/>
        <c:varyColors val="0"/>
        <c:ser>
          <c:idx val="1"/>
          <c:order val="0"/>
          <c:tx>
            <c:strRef>
              <c:f>'０７販売効率'!$AQ$56</c:f>
              <c:strCache>
                <c:ptCount val="1"/>
                <c:pt idx="0">
                  <c:v>事業所数</c:v>
                </c:pt>
              </c:strCache>
            </c:strRef>
          </c:tx>
          <c:extLst>
            <c:ext xmlns:c14="http://schemas.microsoft.com/office/drawing/2007/8/2/chart" uri="{6F2FDCE9-48DA-4B69-8628-5D25D57E5C99}">
              <c14:invertSolidFillFmt>
                <c14:spPr>
                  <a:solidFill>
                    <a:srgbClr val="000000"/>
                  </a:solidFill>
                </c14:spPr>
              </c14:invertSolidFillFmt>
            </c:ext>
          </c:extLst>
          <c:cat>
            <c:strRef>
              <c:f>'０７販売効率'!$AP$57:$AP$64</c:f>
              <c:strCache/>
            </c:strRef>
          </c:cat>
          <c:val>
            <c:numRef>
              <c:f>'０７販売効率'!$AQ$57:$AQ$64</c:f>
              <c:numCache>
                <c:ptCount val="8"/>
                <c:pt idx="0">
                  <c:v>0</c:v>
                </c:pt>
                <c:pt idx="1">
                  <c:v>0</c:v>
                </c:pt>
                <c:pt idx="2">
                  <c:v>0</c:v>
                </c:pt>
                <c:pt idx="3">
                  <c:v>0</c:v>
                </c:pt>
                <c:pt idx="4">
                  <c:v>0</c:v>
                </c:pt>
                <c:pt idx="5">
                  <c:v>0</c:v>
                </c:pt>
                <c:pt idx="6">
                  <c:v>0</c:v>
                </c:pt>
                <c:pt idx="7">
                  <c:v>0</c:v>
                </c:pt>
              </c:numCache>
            </c:numRef>
          </c:val>
          <c:smooth val="0"/>
        </c:ser>
        <c:marker val="1"/>
        <c:axId val="27170413"/>
        <c:axId val="43207126"/>
      </c:lineChart>
      <c:lineChart>
        <c:grouping val="standard"/>
        <c:varyColors val="0"/>
        <c:ser>
          <c:idx val="0"/>
          <c:order val="1"/>
          <c:tx>
            <c:strRef>
              <c:f>'０７販売効率'!$AR$56</c:f>
              <c:strCache>
                <c:ptCount val="1"/>
                <c:pt idx="0">
                  <c:v>従業者１人当り年間商品販売額</c:v>
                </c:pt>
              </c:strCache>
            </c:strRef>
          </c:tx>
          <c:extLst>
            <c:ext xmlns:c14="http://schemas.microsoft.com/office/drawing/2007/8/2/chart" uri="{6F2FDCE9-48DA-4B69-8628-5D25D57E5C99}">
              <c14:invertSolidFillFmt>
                <c14:spPr>
                  <a:solidFill>
                    <a:srgbClr val="000000"/>
                  </a:solidFill>
                </c14:spPr>
              </c14:invertSolidFillFmt>
            </c:ext>
          </c:extLst>
          <c:val>
            <c:numRef>
              <c:f>'０７販売効率'!$AR$57:$AR$64</c:f>
              <c:numCache>
                <c:ptCount val="8"/>
                <c:pt idx="0">
                  <c:v>0</c:v>
                </c:pt>
                <c:pt idx="1">
                  <c:v>0</c:v>
                </c:pt>
                <c:pt idx="2">
                  <c:v>0</c:v>
                </c:pt>
                <c:pt idx="3">
                  <c:v>0</c:v>
                </c:pt>
                <c:pt idx="4">
                  <c:v>0</c:v>
                </c:pt>
                <c:pt idx="5">
                  <c:v>0</c:v>
                </c:pt>
                <c:pt idx="6">
                  <c:v>0</c:v>
                </c:pt>
                <c:pt idx="7">
                  <c:v>0</c:v>
                </c:pt>
              </c:numCache>
            </c:numRef>
          </c:val>
          <c:smooth val="0"/>
        </c:ser>
        <c:marker val="1"/>
        <c:axId val="53319815"/>
        <c:axId val="10116288"/>
      </c:lineChart>
      <c:catAx>
        <c:axId val="2717041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従業者規模（人）</a:t>
                </a:r>
              </a:p>
            </c:rich>
          </c:tx>
          <c:layout>
            <c:manualLayout>
              <c:xMode val="factor"/>
              <c:yMode val="factor"/>
              <c:x val="-0.00575"/>
              <c:y val="0.0017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3207126"/>
        <c:crosses val="autoZero"/>
        <c:auto val="0"/>
        <c:lblOffset val="100"/>
        <c:noMultiLvlLbl val="0"/>
      </c:catAx>
      <c:valAx>
        <c:axId val="43207126"/>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事業所数（事業所）</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7170413"/>
        <c:crossesAt val="1"/>
        <c:crossBetween val="between"/>
        <c:dispUnits/>
        <c:majorUnit val="2000"/>
      </c:valAx>
      <c:catAx>
        <c:axId val="53319815"/>
        <c:scaling>
          <c:orientation val="minMax"/>
        </c:scaling>
        <c:axPos val="b"/>
        <c:delete val="1"/>
        <c:majorTickMark val="in"/>
        <c:minorTickMark val="none"/>
        <c:tickLblPos val="nextTo"/>
        <c:crossAx val="10116288"/>
        <c:crosses val="autoZero"/>
        <c:auto val="0"/>
        <c:lblOffset val="100"/>
        <c:noMultiLvlLbl val="0"/>
      </c:catAx>
      <c:valAx>
        <c:axId val="10116288"/>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従業者１人当たり年間商品販売額（万円）</a:t>
                </a:r>
              </a:p>
            </c:rich>
          </c:tx>
          <c:layout>
            <c:manualLayout>
              <c:xMode val="factor"/>
              <c:yMode val="factor"/>
              <c:x val="-0.00275"/>
              <c:y val="0.006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319815"/>
        <c:crosses val="max"/>
        <c:crossBetween val="between"/>
        <c:dispUnits/>
        <c:majorUnit val="500"/>
      </c:valAx>
      <c:spPr>
        <a:noFill/>
        <a:ln>
          <a:noFill/>
        </a:ln>
      </c:spPr>
    </c:plotArea>
    <c:legend>
      <c:legendPos val="t"/>
      <c:layout>
        <c:manualLayout>
          <c:xMode val="edge"/>
          <c:yMode val="edge"/>
          <c:x val="0.5755"/>
          <c:y val="0"/>
          <c:w val="0.315"/>
          <c:h val="0.075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6825"/>
          <c:w val="0.87775"/>
          <c:h val="0.83425"/>
        </c:manualLayout>
      </c:layout>
      <c:lineChart>
        <c:grouping val="standard"/>
        <c:varyColors val="0"/>
        <c:ser>
          <c:idx val="1"/>
          <c:order val="0"/>
          <c:tx>
            <c:strRef>
              <c:f>'０７販売効率'!$AL$56</c:f>
              <c:strCache>
                <c:ptCount val="1"/>
                <c:pt idx="0">
                  <c:v>事業所数</c:v>
                </c:pt>
              </c:strCache>
            </c:strRef>
          </c:tx>
          <c:extLst>
            <c:ext xmlns:c14="http://schemas.microsoft.com/office/drawing/2007/8/2/chart" uri="{6F2FDCE9-48DA-4B69-8628-5D25D57E5C99}">
              <c14:invertSolidFillFmt>
                <c14:spPr>
                  <a:solidFill>
                    <a:srgbClr val="000000"/>
                  </a:solidFill>
                </c14:spPr>
              </c14:invertSolidFillFmt>
            </c:ext>
          </c:extLst>
          <c:cat>
            <c:strRef>
              <c:f>'０７販売効率'!$AK$57:$AK$69</c:f>
              <c:strCache/>
            </c:strRef>
          </c:cat>
          <c:val>
            <c:numRef>
              <c:f>'０７販売効率'!$AL$57:$AL$69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23937729"/>
        <c:axId val="14112970"/>
      </c:lineChart>
      <c:lineChart>
        <c:grouping val="standard"/>
        <c:varyColors val="0"/>
        <c:ser>
          <c:idx val="0"/>
          <c:order val="1"/>
          <c:tx>
            <c:strRef>
              <c:f>'０７販売効率'!$AM$56</c:f>
              <c:strCache>
                <c:ptCount val="1"/>
                <c:pt idx="0">
                  <c:v>従業者１人当り年間商品販売額</c:v>
                </c:pt>
              </c:strCache>
            </c:strRef>
          </c:tx>
          <c:extLst>
            <c:ext xmlns:c14="http://schemas.microsoft.com/office/drawing/2007/8/2/chart" uri="{6F2FDCE9-48DA-4B69-8628-5D25D57E5C99}">
              <c14:invertSolidFillFmt>
                <c14:spPr>
                  <a:solidFill>
                    <a:srgbClr val="000000"/>
                  </a:solidFill>
                </c14:spPr>
              </c14:invertSolidFillFmt>
            </c:ext>
          </c:extLst>
          <c:val>
            <c:numRef>
              <c:f>'０７販売効率'!$AM$57:$AM$69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59907867"/>
        <c:axId val="2299892"/>
      </c:lineChart>
      <c:catAx>
        <c:axId val="2393772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売場面積規模（㎡）</a:t>
                </a:r>
              </a:p>
            </c:rich>
          </c:tx>
          <c:layout>
            <c:manualLayout>
              <c:xMode val="factor"/>
              <c:yMode val="factor"/>
              <c:x val="-0.0025"/>
              <c:y val="0.00225"/>
            </c:manualLayout>
          </c:layout>
          <c:overlay val="0"/>
          <c:spPr>
            <a:noFill/>
            <a:ln>
              <a:noFill/>
            </a:ln>
          </c:spPr>
        </c:title>
        <c:delete val="0"/>
        <c:numFmt formatCode="General" sourceLinked="1"/>
        <c:majorTickMark val="in"/>
        <c:minorTickMark val="none"/>
        <c:tickLblPos val="nextTo"/>
        <c:txPr>
          <a:bodyPr vert="horz" rot="-1800000"/>
          <a:lstStyle/>
          <a:p>
            <a:pPr>
              <a:defRPr lang="en-US" cap="none" sz="625" b="0" i="0" u="none" baseline="0">
                <a:latin typeface="ＭＳ Ｐゴシック"/>
                <a:ea typeface="ＭＳ Ｐゴシック"/>
                <a:cs typeface="ＭＳ Ｐゴシック"/>
              </a:defRPr>
            </a:pPr>
          </a:p>
        </c:txPr>
        <c:crossAx val="14112970"/>
        <c:crosses val="autoZero"/>
        <c:auto val="0"/>
        <c:lblOffset val="100"/>
        <c:noMultiLvlLbl val="0"/>
      </c:catAx>
      <c:valAx>
        <c:axId val="14112970"/>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事業所数（事業所）</a:t>
                </a:r>
              </a:p>
            </c:rich>
          </c:tx>
          <c:layout>
            <c:manualLayout>
              <c:xMode val="factor"/>
              <c:yMode val="factor"/>
              <c:x val="-0.00525"/>
              <c:y val="0.024"/>
            </c:manualLayout>
          </c:layout>
          <c:overlay val="0"/>
          <c:spPr>
            <a:noFill/>
            <a:ln>
              <a:noFill/>
            </a:ln>
          </c:spPr>
        </c:title>
        <c:delete val="0"/>
        <c:numFmt formatCode="General" sourceLinked="1"/>
        <c:majorTickMark val="in"/>
        <c:minorTickMark val="none"/>
        <c:tickLblPos val="nextTo"/>
        <c:crossAx val="23937729"/>
        <c:crossesAt val="1"/>
        <c:crossBetween val="between"/>
        <c:dispUnits/>
      </c:valAx>
      <c:catAx>
        <c:axId val="59907867"/>
        <c:scaling>
          <c:orientation val="minMax"/>
        </c:scaling>
        <c:axPos val="b"/>
        <c:delete val="1"/>
        <c:majorTickMark val="in"/>
        <c:minorTickMark val="none"/>
        <c:tickLblPos val="nextTo"/>
        <c:crossAx val="2299892"/>
        <c:crosses val="autoZero"/>
        <c:auto val="0"/>
        <c:lblOffset val="100"/>
        <c:noMultiLvlLbl val="0"/>
      </c:catAx>
      <c:valAx>
        <c:axId val="2299892"/>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従業者１人当たり年間商品販売額（万円）</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59907867"/>
        <c:crosses val="max"/>
        <c:crossBetween val="between"/>
        <c:dispUnits/>
        <c:majorUnit val="500"/>
      </c:valAx>
      <c:spPr>
        <a:noFill/>
        <a:ln>
          <a:noFill/>
        </a:ln>
      </c:spPr>
    </c:plotArea>
    <c:legend>
      <c:legendPos val="r"/>
      <c:layout>
        <c:manualLayout>
          <c:xMode val="edge"/>
          <c:yMode val="edge"/>
          <c:x val="0.49825"/>
          <c:y val="0.01125"/>
          <c:w val="0.35575"/>
          <c:h val="0.070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１事業所当たり年間商品販売額</a:t>
            </a:r>
          </a:p>
        </c:rich>
      </c:tx>
      <c:layout>
        <c:manualLayout>
          <c:xMode val="factor"/>
          <c:yMode val="factor"/>
          <c:x val="-0.04825"/>
          <c:y val="0.0035"/>
        </c:manualLayout>
      </c:layout>
      <c:spPr>
        <a:effectLst>
          <a:outerShdw dist="35921" dir="2700000" algn="br">
            <a:prstClr val="black"/>
          </a:outerShdw>
        </a:effectLst>
      </c:spPr>
    </c:title>
    <c:plotArea>
      <c:layout>
        <c:manualLayout>
          <c:xMode val="edge"/>
          <c:yMode val="edge"/>
          <c:x val="0.0775"/>
          <c:y val="0.15825"/>
          <c:w val="0.80775"/>
          <c:h val="0.80725"/>
        </c:manualLayout>
      </c:layout>
      <c:barChart>
        <c:barDir val="col"/>
        <c:grouping val="clustered"/>
        <c:varyColors val="0"/>
        <c:ser>
          <c:idx val="0"/>
          <c:order val="0"/>
          <c:tx>
            <c:v>平成１１年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'０７販売効率'!$A$55:$A$60</c:f>
              <c:strCache/>
            </c:strRef>
          </c:cat>
          <c:val>
            <c:numRef>
              <c:f>'０７販売効率'!$B$55:$B$60</c:f>
              <c:numCache>
                <c:ptCount val="6"/>
                <c:pt idx="0">
                  <c:v>0</c:v>
                </c:pt>
                <c:pt idx="1">
                  <c:v>0</c:v>
                </c:pt>
                <c:pt idx="2">
                  <c:v>0</c:v>
                </c:pt>
                <c:pt idx="3">
                  <c:v>0</c:v>
                </c:pt>
                <c:pt idx="4">
                  <c:v>0</c:v>
                </c:pt>
                <c:pt idx="5">
                  <c:v>0</c:v>
                </c:pt>
              </c:numCache>
            </c:numRef>
          </c:val>
        </c:ser>
        <c:ser>
          <c:idx val="1"/>
          <c:order val="1"/>
          <c:tx>
            <c:v>平成１４年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'０７販売効率'!$A$55:$A$60</c:f>
              <c:strCache/>
            </c:strRef>
          </c:cat>
          <c:val>
            <c:numRef>
              <c:f>'０７販売効率'!$C$55:$C$60</c:f>
              <c:numCache>
                <c:ptCount val="6"/>
                <c:pt idx="0">
                  <c:v>0</c:v>
                </c:pt>
                <c:pt idx="1">
                  <c:v>0</c:v>
                </c:pt>
                <c:pt idx="2">
                  <c:v>0</c:v>
                </c:pt>
                <c:pt idx="3">
                  <c:v>0</c:v>
                </c:pt>
                <c:pt idx="4">
                  <c:v>0</c:v>
                </c:pt>
                <c:pt idx="5">
                  <c:v>0</c:v>
                </c:pt>
              </c:numCache>
            </c:numRef>
          </c:val>
        </c:ser>
        <c:gapWidth val="50"/>
        <c:axId val="20699029"/>
        <c:axId val="52073534"/>
      </c:barChart>
      <c:catAx>
        <c:axId val="20699029"/>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2073534"/>
        <c:crosses val="autoZero"/>
        <c:auto val="0"/>
        <c:lblOffset val="100"/>
        <c:noMultiLvlLbl val="0"/>
      </c:catAx>
      <c:valAx>
        <c:axId val="52073534"/>
        <c:scaling>
          <c:orientation val="minMax"/>
          <c:max val="20"/>
        </c:scaling>
        <c:axPos val="l"/>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0699029"/>
        <c:crossesAt val="1"/>
        <c:crossBetween val="between"/>
        <c:dispUnits/>
        <c:majorUnit val="10"/>
      </c:valAx>
      <c:spPr>
        <a:noFill/>
        <a:ln>
          <a:noFill/>
        </a:ln>
      </c:spPr>
    </c:plotArea>
    <c:legend>
      <c:legendPos val="r"/>
      <c:layout>
        <c:manualLayout>
          <c:xMode val="edge"/>
          <c:yMode val="edge"/>
          <c:x val="0.7175"/>
          <c:y val="0.105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１人当たり年間商品販売額</a:t>
            </a:r>
          </a:p>
        </c:rich>
      </c:tx>
      <c:layout>
        <c:manualLayout>
          <c:xMode val="factor"/>
          <c:yMode val="factor"/>
          <c:x val="-0.1215"/>
          <c:y val="0"/>
        </c:manualLayout>
      </c:layout>
      <c:spPr>
        <a:effectLst>
          <a:outerShdw dist="35921" dir="2700000" algn="br">
            <a:prstClr val="black"/>
          </a:outerShdw>
        </a:effectLst>
      </c:spPr>
    </c:title>
    <c:plotArea>
      <c:layout>
        <c:manualLayout>
          <c:xMode val="edge"/>
          <c:yMode val="edge"/>
          <c:x val="0.0205"/>
          <c:y val="0.167"/>
          <c:w val="0.865"/>
          <c:h val="0.79575"/>
        </c:manualLayout>
      </c:layout>
      <c:barChart>
        <c:barDir val="col"/>
        <c:grouping val="clustered"/>
        <c:varyColors val="0"/>
        <c:ser>
          <c:idx val="0"/>
          <c:order val="0"/>
          <c:tx>
            <c:v>平成１１年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'０７販売効率'!$A$67:$A$72</c:f>
              <c:strCache>
                <c:ptCount val="6"/>
                <c:pt idx="0">
                  <c:v>各種商品</c:v>
                </c:pt>
                <c:pt idx="1">
                  <c:v>繊維・衣服</c:v>
                </c:pt>
                <c:pt idx="2">
                  <c:v>飲食料品</c:v>
                </c:pt>
                <c:pt idx="3">
                  <c:v>建築材料</c:v>
                </c:pt>
                <c:pt idx="4">
                  <c:v>機械器具</c:v>
                </c:pt>
                <c:pt idx="5">
                  <c:v>その他</c:v>
                </c:pt>
              </c:strCache>
            </c:strRef>
          </c:cat>
          <c:val>
            <c:numRef>
              <c:f>'０７販売効率'!$B$67:$B$72</c:f>
              <c:numCache>
                <c:ptCount val="6"/>
                <c:pt idx="0">
                  <c:v>57.9</c:v>
                </c:pt>
                <c:pt idx="1">
                  <c:v>34.9</c:v>
                </c:pt>
                <c:pt idx="2">
                  <c:v>108</c:v>
                </c:pt>
                <c:pt idx="3">
                  <c:v>61</c:v>
                </c:pt>
                <c:pt idx="4">
                  <c:v>57.9</c:v>
                </c:pt>
                <c:pt idx="5">
                  <c:v>56.1</c:v>
                </c:pt>
              </c:numCache>
            </c:numRef>
          </c:val>
        </c:ser>
        <c:ser>
          <c:idx val="1"/>
          <c:order val="1"/>
          <c:tx>
            <c:v>平成１４年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'０７販売効率'!$A$67:$A$72</c:f>
              <c:strCache>
                <c:ptCount val="6"/>
                <c:pt idx="0">
                  <c:v>各種商品</c:v>
                </c:pt>
                <c:pt idx="1">
                  <c:v>繊維・衣服</c:v>
                </c:pt>
                <c:pt idx="2">
                  <c:v>飲食料品</c:v>
                </c:pt>
                <c:pt idx="3">
                  <c:v>建築材料</c:v>
                </c:pt>
                <c:pt idx="4">
                  <c:v>機械器具</c:v>
                </c:pt>
                <c:pt idx="5">
                  <c:v>その他</c:v>
                </c:pt>
              </c:strCache>
            </c:strRef>
          </c:cat>
          <c:val>
            <c:numRef>
              <c:f>'０７販売効率'!$C$67:$C$72</c:f>
              <c:numCache>
                <c:ptCount val="6"/>
                <c:pt idx="0">
                  <c:v>87.8</c:v>
                </c:pt>
                <c:pt idx="1">
                  <c:v>30</c:v>
                </c:pt>
                <c:pt idx="2">
                  <c:v>75.2</c:v>
                </c:pt>
                <c:pt idx="3">
                  <c:v>59.7</c:v>
                </c:pt>
                <c:pt idx="4">
                  <c:v>48.4</c:v>
                </c:pt>
                <c:pt idx="5">
                  <c:v>54.5</c:v>
                </c:pt>
              </c:numCache>
            </c:numRef>
          </c:val>
        </c:ser>
        <c:gapWidth val="50"/>
        <c:axId val="66008623"/>
        <c:axId val="57206696"/>
      </c:barChart>
      <c:catAx>
        <c:axId val="66008623"/>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7206696"/>
        <c:crosses val="autoZero"/>
        <c:auto val="0"/>
        <c:lblOffset val="100"/>
        <c:noMultiLvlLbl val="0"/>
      </c:catAx>
      <c:valAx>
        <c:axId val="57206696"/>
        <c:scaling>
          <c:orientation val="minMax"/>
        </c:scaling>
        <c:axPos val="l"/>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008623"/>
        <c:crossesAt val="1"/>
        <c:crossBetween val="between"/>
        <c:dispUnits/>
      </c:valAx>
      <c:spPr>
        <a:noFill/>
        <a:ln>
          <a:noFill/>
        </a:ln>
      </c:spPr>
    </c:plotArea>
    <c:legend>
      <c:legendPos val="r"/>
      <c:layout>
        <c:manualLayout>
          <c:xMode val="edge"/>
          <c:yMode val="edge"/>
          <c:x val="0.69675"/>
          <c:y val="0.067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１事業所当たり年間商品販売額</a:t>
            </a:r>
          </a:p>
        </c:rich>
      </c:tx>
      <c:layout>
        <c:manualLayout>
          <c:xMode val="factor"/>
          <c:yMode val="factor"/>
          <c:x val="-0.11625"/>
          <c:y val="-0.00675"/>
        </c:manualLayout>
      </c:layout>
      <c:spPr>
        <a:effectLst>
          <a:outerShdw dist="35921" dir="2700000" algn="br">
            <a:prstClr val="black"/>
          </a:outerShdw>
        </a:effectLst>
      </c:spPr>
    </c:title>
    <c:plotArea>
      <c:layout>
        <c:manualLayout>
          <c:xMode val="edge"/>
          <c:yMode val="edge"/>
          <c:x val="0.019"/>
          <c:y val="0.15825"/>
          <c:w val="0.82075"/>
          <c:h val="0.80675"/>
        </c:manualLayout>
      </c:layout>
      <c:barChart>
        <c:barDir val="col"/>
        <c:grouping val="clustered"/>
        <c:varyColors val="0"/>
        <c:ser>
          <c:idx val="0"/>
          <c:order val="0"/>
          <c:tx>
            <c:v>平成１１年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'０７販売効率'!$D$55:$D$60</c:f>
              <c:strCache/>
            </c:strRef>
          </c:cat>
          <c:val>
            <c:numRef>
              <c:f>'０７販売効率'!$E$55:$E$60</c:f>
              <c:numCache>
                <c:ptCount val="6"/>
                <c:pt idx="0">
                  <c:v>0</c:v>
                </c:pt>
                <c:pt idx="1">
                  <c:v>0</c:v>
                </c:pt>
                <c:pt idx="2">
                  <c:v>0</c:v>
                </c:pt>
                <c:pt idx="3">
                  <c:v>0</c:v>
                </c:pt>
                <c:pt idx="4">
                  <c:v>0</c:v>
                </c:pt>
                <c:pt idx="5">
                  <c:v>0</c:v>
                </c:pt>
              </c:numCache>
            </c:numRef>
          </c:val>
        </c:ser>
        <c:ser>
          <c:idx val="1"/>
          <c:order val="1"/>
          <c:tx>
            <c:v>平成１４年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'０７販売効率'!$D$55:$D$60</c:f>
              <c:strCache/>
            </c:strRef>
          </c:cat>
          <c:val>
            <c:numRef>
              <c:f>'０７販売効率'!$F$55:$F$60</c:f>
              <c:numCache>
                <c:ptCount val="6"/>
                <c:pt idx="0">
                  <c:v>0</c:v>
                </c:pt>
                <c:pt idx="1">
                  <c:v>0</c:v>
                </c:pt>
                <c:pt idx="2">
                  <c:v>0</c:v>
                </c:pt>
                <c:pt idx="3">
                  <c:v>0</c:v>
                </c:pt>
                <c:pt idx="4">
                  <c:v>0</c:v>
                </c:pt>
                <c:pt idx="5">
                  <c:v>0</c:v>
                </c:pt>
              </c:numCache>
            </c:numRef>
          </c:val>
        </c:ser>
        <c:gapWidth val="50"/>
        <c:axId val="45098217"/>
        <c:axId val="3230770"/>
      </c:barChart>
      <c:catAx>
        <c:axId val="45098217"/>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230770"/>
        <c:crosses val="autoZero"/>
        <c:auto val="0"/>
        <c:lblOffset val="100"/>
        <c:noMultiLvlLbl val="0"/>
      </c:catAx>
      <c:valAx>
        <c:axId val="3230770"/>
        <c:scaling>
          <c:orientation val="minMax"/>
        </c:scaling>
        <c:axPos val="l"/>
        <c:delete val="0"/>
        <c:numFmt formatCode="0_ " sourceLinked="0"/>
        <c:majorTickMark val="in"/>
        <c:minorTickMark val="none"/>
        <c:tickLblPos val="nextTo"/>
        <c:crossAx val="45098217"/>
        <c:crossesAt val="1"/>
        <c:crossBetween val="between"/>
        <c:dispUnits/>
        <c:majorUnit val="10"/>
      </c:valAx>
      <c:spPr>
        <a:noFill/>
        <a:ln>
          <a:noFill/>
        </a:ln>
      </c:spPr>
    </c:plotArea>
    <c:legend>
      <c:legendPos val="r"/>
      <c:layout>
        <c:manualLayout>
          <c:xMode val="edge"/>
          <c:yMode val="edge"/>
          <c:x val="0.66175"/>
          <c:y val="0.1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１人当たり年間商品販売額</a:t>
            </a:r>
          </a:p>
        </c:rich>
      </c:tx>
      <c:layout>
        <c:manualLayout>
          <c:xMode val="factor"/>
          <c:yMode val="factor"/>
          <c:x val="-0.16975"/>
          <c:y val="-0.0215"/>
        </c:manualLayout>
      </c:layout>
      <c:spPr>
        <a:effectLst>
          <a:outerShdw dist="35921" dir="2700000" algn="br">
            <a:prstClr val="black"/>
          </a:outerShdw>
        </a:effectLst>
      </c:spPr>
    </c:title>
    <c:plotArea>
      <c:layout>
        <c:manualLayout>
          <c:xMode val="edge"/>
          <c:yMode val="edge"/>
          <c:x val="0.01875"/>
          <c:y val="0.14675"/>
          <c:w val="0.81325"/>
          <c:h val="0.82125"/>
        </c:manualLayout>
      </c:layout>
      <c:barChart>
        <c:barDir val="col"/>
        <c:grouping val="clustered"/>
        <c:varyColors val="0"/>
        <c:ser>
          <c:idx val="0"/>
          <c:order val="0"/>
          <c:tx>
            <c:v>平成１１年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'０７販売効率'!$D$67:$D$72</c:f>
              <c:strCache>
                <c:ptCount val="6"/>
                <c:pt idx="0">
                  <c:v>各種商品</c:v>
                </c:pt>
                <c:pt idx="1">
                  <c:v>織物・衣服</c:v>
                </c:pt>
                <c:pt idx="2">
                  <c:v>飲食料品</c:v>
                </c:pt>
                <c:pt idx="3">
                  <c:v>自動車・自転車</c:v>
                </c:pt>
                <c:pt idx="4">
                  <c:v>家具・じゅう器</c:v>
                </c:pt>
                <c:pt idx="5">
                  <c:v>その他</c:v>
                </c:pt>
              </c:strCache>
            </c:strRef>
          </c:cat>
          <c:val>
            <c:numRef>
              <c:f>'０７販売効率'!$E$67:$E$72</c:f>
              <c:numCache>
                <c:ptCount val="6"/>
                <c:pt idx="0">
                  <c:v>27.3</c:v>
                </c:pt>
                <c:pt idx="1">
                  <c:v>16.3</c:v>
                </c:pt>
                <c:pt idx="2">
                  <c:v>15</c:v>
                </c:pt>
                <c:pt idx="3">
                  <c:v>26.3</c:v>
                </c:pt>
                <c:pt idx="4">
                  <c:v>17.4</c:v>
                </c:pt>
                <c:pt idx="5">
                  <c:v>15</c:v>
                </c:pt>
              </c:numCache>
            </c:numRef>
          </c:val>
        </c:ser>
        <c:ser>
          <c:idx val="1"/>
          <c:order val="1"/>
          <c:tx>
            <c:v>平成１４年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'０７販売効率'!$D$67:$D$72</c:f>
              <c:strCache>
                <c:ptCount val="6"/>
                <c:pt idx="0">
                  <c:v>各種商品</c:v>
                </c:pt>
                <c:pt idx="1">
                  <c:v>織物・衣服</c:v>
                </c:pt>
                <c:pt idx="2">
                  <c:v>飲食料品</c:v>
                </c:pt>
                <c:pt idx="3">
                  <c:v>自動車・自転車</c:v>
                </c:pt>
                <c:pt idx="4">
                  <c:v>家具・じゅう器</c:v>
                </c:pt>
                <c:pt idx="5">
                  <c:v>その他</c:v>
                </c:pt>
              </c:strCache>
            </c:strRef>
          </c:cat>
          <c:val>
            <c:numRef>
              <c:f>'０７販売効率'!$F$67:$F$72</c:f>
              <c:numCache>
                <c:ptCount val="6"/>
                <c:pt idx="0">
                  <c:v>21.7</c:v>
                </c:pt>
                <c:pt idx="1">
                  <c:v>14.2</c:v>
                </c:pt>
                <c:pt idx="2">
                  <c:v>13.6</c:v>
                </c:pt>
                <c:pt idx="3">
                  <c:v>24.7</c:v>
                </c:pt>
                <c:pt idx="4">
                  <c:v>16.6</c:v>
                </c:pt>
                <c:pt idx="5">
                  <c:v>15.5</c:v>
                </c:pt>
              </c:numCache>
            </c:numRef>
          </c:val>
        </c:ser>
        <c:gapWidth val="50"/>
        <c:axId val="29076931"/>
        <c:axId val="60365788"/>
      </c:barChart>
      <c:catAx>
        <c:axId val="29076931"/>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0365788"/>
        <c:crosses val="autoZero"/>
        <c:auto val="0"/>
        <c:lblOffset val="100"/>
        <c:noMultiLvlLbl val="0"/>
      </c:catAx>
      <c:valAx>
        <c:axId val="60365788"/>
        <c:scaling>
          <c:orientation val="minMax"/>
        </c:scaling>
        <c:axPos val="l"/>
        <c:delete val="0"/>
        <c:numFmt formatCode="0_ " sourceLinked="0"/>
        <c:majorTickMark val="in"/>
        <c:minorTickMark val="none"/>
        <c:tickLblPos val="nextTo"/>
        <c:crossAx val="29076931"/>
        <c:crossesAt val="1"/>
        <c:crossBetween val="between"/>
        <c:dispUnits/>
      </c:valAx>
      <c:spPr>
        <a:noFill/>
        <a:ln>
          <a:noFill/>
        </a:ln>
      </c:spPr>
    </c:plotArea>
    <c:legend>
      <c:legendPos val="r"/>
      <c:layout>
        <c:manualLayout>
          <c:xMode val="edge"/>
          <c:yMode val="edge"/>
          <c:x val="0.68025"/>
          <c:y val="0.057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１㎡当たり年間商品販売額</a:t>
            </a:r>
          </a:p>
        </c:rich>
      </c:tx>
      <c:layout>
        <c:manualLayout>
          <c:xMode val="factor"/>
          <c:yMode val="factor"/>
          <c:x val="-0.13825"/>
          <c:y val="0.00725"/>
        </c:manualLayout>
      </c:layout>
      <c:spPr>
        <a:effectLst>
          <a:outerShdw dist="35921" dir="2700000" algn="br">
            <a:prstClr val="black"/>
          </a:outerShdw>
        </a:effectLst>
      </c:spPr>
    </c:title>
    <c:plotArea>
      <c:layout>
        <c:manualLayout>
          <c:xMode val="edge"/>
          <c:yMode val="edge"/>
          <c:x val="0.01875"/>
          <c:y val="0.142"/>
          <c:w val="0.81325"/>
          <c:h val="0.82575"/>
        </c:manualLayout>
      </c:layout>
      <c:barChart>
        <c:barDir val="col"/>
        <c:grouping val="clustered"/>
        <c:varyColors val="0"/>
        <c:ser>
          <c:idx val="0"/>
          <c:order val="0"/>
          <c:tx>
            <c:v>平成１１年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'０７販売効率'!$A$77:$A$82</c:f>
              <c:strCache/>
            </c:strRef>
          </c:cat>
          <c:val>
            <c:numRef>
              <c:f>'０７販売効率'!$B$77:$B$82</c:f>
              <c:numCache>
                <c:ptCount val="6"/>
                <c:pt idx="0">
                  <c:v>0</c:v>
                </c:pt>
                <c:pt idx="1">
                  <c:v>0</c:v>
                </c:pt>
                <c:pt idx="2">
                  <c:v>0</c:v>
                </c:pt>
                <c:pt idx="3">
                  <c:v>0</c:v>
                </c:pt>
                <c:pt idx="4">
                  <c:v>0</c:v>
                </c:pt>
                <c:pt idx="5">
                  <c:v>0</c:v>
                </c:pt>
              </c:numCache>
            </c:numRef>
          </c:val>
        </c:ser>
        <c:ser>
          <c:idx val="1"/>
          <c:order val="1"/>
          <c:tx>
            <c:v>平成１４年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'０７販売効率'!$A$77:$A$82</c:f>
              <c:strCache/>
            </c:strRef>
          </c:cat>
          <c:val>
            <c:numRef>
              <c:f>'０７販売効率'!$C$77:$C$82</c:f>
              <c:numCache>
                <c:ptCount val="6"/>
                <c:pt idx="0">
                  <c:v>0</c:v>
                </c:pt>
                <c:pt idx="1">
                  <c:v>0</c:v>
                </c:pt>
                <c:pt idx="2">
                  <c:v>0</c:v>
                </c:pt>
                <c:pt idx="3">
                  <c:v>0</c:v>
                </c:pt>
                <c:pt idx="4">
                  <c:v>0</c:v>
                </c:pt>
                <c:pt idx="5">
                  <c:v>0</c:v>
                </c:pt>
              </c:numCache>
            </c:numRef>
          </c:val>
        </c:ser>
        <c:gapWidth val="50"/>
        <c:axId val="6421181"/>
        <c:axId val="57790630"/>
      </c:barChart>
      <c:catAx>
        <c:axId val="6421181"/>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7790630"/>
        <c:crosses val="autoZero"/>
        <c:auto val="0"/>
        <c:lblOffset val="100"/>
        <c:noMultiLvlLbl val="0"/>
      </c:catAx>
      <c:valAx>
        <c:axId val="57790630"/>
        <c:scaling>
          <c:orientation val="minMax"/>
        </c:scaling>
        <c:axPos val="l"/>
        <c:delete val="0"/>
        <c:numFmt formatCode="0_ " sourceLinked="0"/>
        <c:majorTickMark val="in"/>
        <c:minorTickMark val="none"/>
        <c:tickLblPos val="nextTo"/>
        <c:crossAx val="6421181"/>
        <c:crossesAt val="1"/>
        <c:crossBetween val="between"/>
        <c:dispUnits/>
        <c:majorUnit val="20"/>
      </c:valAx>
      <c:spPr>
        <a:noFill/>
        <a:ln>
          <a:noFill/>
        </a:ln>
      </c:spPr>
    </c:plotArea>
    <c:legend>
      <c:legendPos val="r"/>
      <c:layout>
        <c:manualLayout>
          <c:xMode val="edge"/>
          <c:yMode val="edge"/>
          <c:x val="0.65975"/>
          <c:y val="0.064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従業者数</a:t>
            </a:r>
          </a:p>
        </c:rich>
      </c:tx>
      <c:layout/>
      <c:spPr>
        <a:effectLst>
          <a:outerShdw dist="35921" dir="2700000" algn="br">
            <a:prstClr val="black"/>
          </a:outerShdw>
        </a:effectLst>
      </c:spPr>
    </c:title>
    <c:plotArea>
      <c:layout/>
      <c:barChart>
        <c:barDir val="col"/>
        <c:grouping val="clustered"/>
        <c:varyColors val="0"/>
        <c:ser>
          <c:idx val="1"/>
          <c:order val="0"/>
          <c:tx>
            <c:v>従業者数</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'０１調査結果の概要'!#REF!</c:f>
              <c:strCache>
                <c:ptCount val="1"/>
                <c:pt idx="0">
                  <c:v>1</c:v>
                </c:pt>
              </c:strCache>
            </c:strRef>
          </c:cat>
          <c:val>
            <c:numRef>
              <c:f>'０１調査結果の概要'!#REF!</c:f>
              <c:numCache>
                <c:ptCount val="1"/>
                <c:pt idx="0">
                  <c:v>1</c:v>
                </c:pt>
              </c:numCache>
            </c:numRef>
          </c:val>
        </c:ser>
        <c:axId val="2643245"/>
        <c:axId val="23789206"/>
      </c:barChart>
      <c:lineChart>
        <c:grouping val="standard"/>
        <c:varyColors val="0"/>
        <c:ser>
          <c:idx val="0"/>
          <c:order val="1"/>
          <c:tx>
            <c:v>対前回増減率</c:v>
          </c:tx>
          <c:extLst>
            <c:ext xmlns:c14="http://schemas.microsoft.com/office/drawing/2007/8/2/chart" uri="{6F2FDCE9-48DA-4B69-8628-5D25D57E5C99}">
              <c14:invertSolidFillFmt>
                <c14:spPr>
                  <a:solidFill>
                    <a:srgbClr val="000000"/>
                  </a:solidFill>
                </c14:spPr>
              </c14:invertSolidFillFmt>
            </c:ext>
          </c:extLst>
          <c:marker>
            <c:symbol val="square"/>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'０１調査結果の概要'!#REF!</c:f>
              <c:strCache>
                <c:ptCount val="1"/>
                <c:pt idx="0">
                  <c:v>1</c:v>
                </c:pt>
              </c:strCache>
            </c:strRef>
          </c:cat>
          <c:val>
            <c:numRef>
              <c:f>'０１調査結果の概要'!#REF!</c:f>
              <c:numCache>
                <c:ptCount val="1"/>
                <c:pt idx="0">
                  <c:v>1</c:v>
                </c:pt>
              </c:numCache>
            </c:numRef>
          </c:val>
          <c:smooth val="0"/>
        </c:ser>
        <c:axId val="12776263"/>
        <c:axId val="47877504"/>
      </c:lineChart>
      <c:catAx>
        <c:axId val="264324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3789206"/>
        <c:crosses val="autoZero"/>
        <c:auto val="0"/>
        <c:lblOffset val="100"/>
        <c:noMultiLvlLbl val="0"/>
      </c:catAx>
      <c:valAx>
        <c:axId val="23789206"/>
        <c:scaling>
          <c:orientation val="minMax"/>
          <c:max val="120000"/>
          <c:min val="0"/>
        </c:scaling>
        <c:axPos val="l"/>
        <c:delete val="0"/>
        <c:numFmt formatCode="General" sourceLinked="1"/>
        <c:majorTickMark val="in"/>
        <c:minorTickMark val="none"/>
        <c:tickLblPos val="nextTo"/>
        <c:crossAx val="2643245"/>
        <c:crossesAt val="1"/>
        <c:crossBetween val="between"/>
        <c:dispUnits/>
        <c:majorUnit val="20000"/>
      </c:valAx>
      <c:catAx>
        <c:axId val="12776263"/>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overlay val="0"/>
          <c:spPr>
            <a:noFill/>
            <a:ln>
              <a:noFill/>
            </a:ln>
          </c:spPr>
        </c:title>
        <c:delete val="1"/>
        <c:majorTickMark val="in"/>
        <c:minorTickMark val="none"/>
        <c:tickLblPos val="nextTo"/>
        <c:crossAx val="47877504"/>
        <c:crosses val="autoZero"/>
        <c:auto val="0"/>
        <c:lblOffset val="100"/>
        <c:noMultiLvlLbl val="0"/>
      </c:catAx>
      <c:valAx>
        <c:axId val="47877504"/>
        <c:scaling>
          <c:orientation val="minMax"/>
        </c:scaling>
        <c:axPos val="l"/>
        <c:delete val="0"/>
        <c:numFmt formatCode="General" sourceLinked="1"/>
        <c:majorTickMark val="in"/>
        <c:minorTickMark val="none"/>
        <c:tickLblPos val="nextTo"/>
        <c:crossAx val="12776263"/>
        <c:crosses val="max"/>
        <c:crossBetween val="between"/>
        <c:dispUnits/>
      </c:valAx>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第　　図 　開設年別、従業者規模別の事業所数 </a:t>
            </a:r>
            <a:r>
              <a:rPr lang="en-US" cap="none" sz="1400" b="1" i="0" u="none" baseline="0">
                <a:latin typeface="ＭＳ Ｐゴシック"/>
                <a:ea typeface="ＭＳ Ｐゴシック"/>
                <a:cs typeface="ＭＳ Ｐゴシック"/>
              </a:rPr>
              <a:t>（卸売業）</a:t>
            </a:r>
          </a:p>
        </c:rich>
      </c:tx>
      <c:layout>
        <c:manualLayout>
          <c:xMode val="factor"/>
          <c:yMode val="factor"/>
          <c:x val="-0.02825"/>
          <c:y val="0.002"/>
        </c:manualLayout>
      </c:layout>
      <c:spPr>
        <a:ln w="3175">
          <a:noFill/>
        </a:ln>
      </c:spPr>
    </c:title>
    <c:plotArea>
      <c:layout>
        <c:manualLayout>
          <c:xMode val="edge"/>
          <c:yMode val="edge"/>
          <c:x val="0.07425"/>
          <c:y val="0.0765"/>
          <c:w val="0.90825"/>
          <c:h val="0.82825"/>
        </c:manualLayout>
      </c:layout>
      <c:barChart>
        <c:barDir val="col"/>
        <c:grouping val="stacked"/>
        <c:varyColors val="0"/>
        <c:ser>
          <c:idx val="0"/>
          <c:order val="0"/>
          <c:tx>
            <c:strRef>
              <c:f>'０９開設年別の事業所数'!$AS$3</c:f>
              <c:strCache>
                <c:ptCount val="1"/>
                <c:pt idx="0">
                  <c:v>2人以下</c:v>
                </c:pt>
              </c:strCache>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'０９開設年別の事業所数'!$AT$3:$BE$3</c:f>
              <c:numCache>
                <c:ptCount val="12"/>
                <c:pt idx="0">
                  <c:v>51</c:v>
                </c:pt>
                <c:pt idx="1">
                  <c:v>51</c:v>
                </c:pt>
                <c:pt idx="2">
                  <c:v>72</c:v>
                </c:pt>
                <c:pt idx="3">
                  <c:v>128</c:v>
                </c:pt>
                <c:pt idx="4">
                  <c:v>147</c:v>
                </c:pt>
                <c:pt idx="5">
                  <c:v>161</c:v>
                </c:pt>
                <c:pt idx="6">
                  <c:v>58</c:v>
                </c:pt>
                <c:pt idx="7">
                  <c:v>19</c:v>
                </c:pt>
                <c:pt idx="8">
                  <c:v>16</c:v>
                </c:pt>
                <c:pt idx="9">
                  <c:v>27</c:v>
                </c:pt>
                <c:pt idx="10">
                  <c:v>17</c:v>
                </c:pt>
                <c:pt idx="11">
                  <c:v>11</c:v>
                </c:pt>
              </c:numCache>
            </c:numRef>
          </c:val>
        </c:ser>
        <c:ser>
          <c:idx val="1"/>
          <c:order val="1"/>
          <c:tx>
            <c:strRef>
              <c:f>'０９開設年別の事業所数'!$AS$4</c:f>
              <c:strCache>
                <c:ptCount val="1"/>
                <c:pt idx="0">
                  <c:v>3～4人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mGrid">
                <a:fgClr>
                  <a:srgbClr val="000000"/>
                </a:fgClr>
                <a:bgClr>
                  <a:srgbClr val="FFFFFF"/>
                </a:bgClr>
              </a:pattFill>
            </c:spPr>
          </c:dP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'０９開設年別の事業所数'!$AT$4:$BE$4</c:f>
              <c:numCache>
                <c:ptCount val="12"/>
                <c:pt idx="0">
                  <c:v>47</c:v>
                </c:pt>
                <c:pt idx="1">
                  <c:v>51</c:v>
                </c:pt>
                <c:pt idx="2">
                  <c:v>73</c:v>
                </c:pt>
                <c:pt idx="3">
                  <c:v>107</c:v>
                </c:pt>
                <c:pt idx="4">
                  <c:v>161</c:v>
                </c:pt>
                <c:pt idx="5">
                  <c:v>170</c:v>
                </c:pt>
                <c:pt idx="6">
                  <c:v>51</c:v>
                </c:pt>
                <c:pt idx="7">
                  <c:v>23</c:v>
                </c:pt>
                <c:pt idx="8">
                  <c:v>12</c:v>
                </c:pt>
                <c:pt idx="9">
                  <c:v>22</c:v>
                </c:pt>
                <c:pt idx="10">
                  <c:v>17</c:v>
                </c:pt>
                <c:pt idx="11">
                  <c:v>9</c:v>
                </c:pt>
              </c:numCache>
            </c:numRef>
          </c:val>
        </c:ser>
        <c:ser>
          <c:idx val="2"/>
          <c:order val="2"/>
          <c:tx>
            <c:strRef>
              <c:f>'０９開設年別の事業所数'!$AS$5</c:f>
              <c:strCache>
                <c:ptCount val="1"/>
                <c:pt idx="0">
                  <c:v>5～9人</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'０９開設年別の事業所数'!$AT$5:$BE$5</c:f>
              <c:numCache>
                <c:ptCount val="12"/>
                <c:pt idx="0">
                  <c:v>47</c:v>
                </c:pt>
                <c:pt idx="1">
                  <c:v>66</c:v>
                </c:pt>
                <c:pt idx="2">
                  <c:v>79</c:v>
                </c:pt>
                <c:pt idx="3">
                  <c:v>150</c:v>
                </c:pt>
                <c:pt idx="4">
                  <c:v>182</c:v>
                </c:pt>
                <c:pt idx="5">
                  <c:v>187</c:v>
                </c:pt>
                <c:pt idx="6">
                  <c:v>51</c:v>
                </c:pt>
                <c:pt idx="7">
                  <c:v>9</c:v>
                </c:pt>
                <c:pt idx="8">
                  <c:v>19</c:v>
                </c:pt>
                <c:pt idx="9">
                  <c:v>22</c:v>
                </c:pt>
                <c:pt idx="10">
                  <c:v>21</c:v>
                </c:pt>
                <c:pt idx="11">
                  <c:v>5</c:v>
                </c:pt>
              </c:numCache>
            </c:numRef>
          </c:val>
        </c:ser>
        <c:ser>
          <c:idx val="3"/>
          <c:order val="3"/>
          <c:tx>
            <c:strRef>
              <c:f>'０９開設年別の事業所数'!$AS$6</c:f>
              <c:strCache>
                <c:ptCount val="1"/>
                <c:pt idx="0">
                  <c:v>10～19人</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'０９開設年別の事業所数'!$AT$6:$BE$6</c:f>
              <c:numCache>
                <c:ptCount val="12"/>
                <c:pt idx="0">
                  <c:v>19</c:v>
                </c:pt>
                <c:pt idx="1">
                  <c:v>33</c:v>
                </c:pt>
                <c:pt idx="2">
                  <c:v>39</c:v>
                </c:pt>
                <c:pt idx="3">
                  <c:v>111</c:v>
                </c:pt>
                <c:pt idx="4">
                  <c:v>107</c:v>
                </c:pt>
                <c:pt idx="5">
                  <c:v>75</c:v>
                </c:pt>
                <c:pt idx="6">
                  <c:v>22</c:v>
                </c:pt>
                <c:pt idx="7">
                  <c:v>9</c:v>
                </c:pt>
                <c:pt idx="8">
                  <c:v>5</c:v>
                </c:pt>
                <c:pt idx="9">
                  <c:v>10</c:v>
                </c:pt>
                <c:pt idx="10">
                  <c:v>12</c:v>
                </c:pt>
                <c:pt idx="11">
                  <c:v>5</c:v>
                </c:pt>
              </c:numCache>
            </c:numRef>
          </c:val>
        </c:ser>
        <c:ser>
          <c:idx val="4"/>
          <c:order val="4"/>
          <c:tx>
            <c:strRef>
              <c:f>'０９開設年別の事業所数'!$AS$7</c:f>
              <c:strCache>
                <c:ptCount val="1"/>
                <c:pt idx="0">
                  <c:v>20～29人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'０９開設年別の事業所数'!$AT$7:$BE$7</c:f>
              <c:numCache>
                <c:ptCount val="12"/>
                <c:pt idx="0">
                  <c:v>7</c:v>
                </c:pt>
                <c:pt idx="1">
                  <c:v>13</c:v>
                </c:pt>
                <c:pt idx="2">
                  <c:v>15</c:v>
                </c:pt>
                <c:pt idx="3">
                  <c:v>34</c:v>
                </c:pt>
                <c:pt idx="4">
                  <c:v>32</c:v>
                </c:pt>
                <c:pt idx="5">
                  <c:v>29</c:v>
                </c:pt>
                <c:pt idx="6">
                  <c:v>7</c:v>
                </c:pt>
                <c:pt idx="7">
                  <c:v>2</c:v>
                </c:pt>
                <c:pt idx="8">
                  <c:v>1</c:v>
                </c:pt>
                <c:pt idx="9">
                  <c:v>2</c:v>
                </c:pt>
                <c:pt idx="10">
                  <c:v>3</c:v>
                </c:pt>
                <c:pt idx="11">
                  <c:v>0</c:v>
                </c:pt>
              </c:numCache>
            </c:numRef>
          </c:val>
        </c:ser>
        <c:ser>
          <c:idx val="5"/>
          <c:order val="5"/>
          <c:tx>
            <c:strRef>
              <c:f>'０９開設年別の事業所数'!$AS$8</c:f>
              <c:strCache>
                <c:ptCount val="1"/>
                <c:pt idx="0">
                  <c:v>30～49人</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'０９開設年別の事業所数'!$AT$8:$BE$8</c:f>
              <c:numCache>
                <c:ptCount val="12"/>
                <c:pt idx="0">
                  <c:v>2</c:v>
                </c:pt>
                <c:pt idx="1">
                  <c:v>8</c:v>
                </c:pt>
                <c:pt idx="2">
                  <c:v>10</c:v>
                </c:pt>
                <c:pt idx="3">
                  <c:v>19</c:v>
                </c:pt>
                <c:pt idx="4">
                  <c:v>18</c:v>
                </c:pt>
                <c:pt idx="5">
                  <c:v>10</c:v>
                </c:pt>
                <c:pt idx="6">
                  <c:v>5</c:v>
                </c:pt>
                <c:pt idx="7">
                  <c:v>1</c:v>
                </c:pt>
                <c:pt idx="8">
                  <c:v>2</c:v>
                </c:pt>
                <c:pt idx="9">
                  <c:v>2</c:v>
                </c:pt>
                <c:pt idx="10">
                  <c:v>0</c:v>
                </c:pt>
                <c:pt idx="11">
                  <c:v>1</c:v>
                </c:pt>
              </c:numCache>
            </c:numRef>
          </c:val>
        </c:ser>
        <c:ser>
          <c:idx val="6"/>
          <c:order val="6"/>
          <c:tx>
            <c:strRef>
              <c:f>'０９開設年別の事業所数'!$AS$9</c:f>
              <c:strCache>
                <c:ptCount val="1"/>
                <c:pt idx="0">
                  <c:v>50～99人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'０９開設年別の事業所数'!$AT$9:$BE$9</c:f>
              <c:numCache>
                <c:ptCount val="12"/>
                <c:pt idx="0">
                  <c:v>1</c:v>
                </c:pt>
                <c:pt idx="1">
                  <c:v>5</c:v>
                </c:pt>
                <c:pt idx="2">
                  <c:v>1</c:v>
                </c:pt>
                <c:pt idx="3">
                  <c:v>16</c:v>
                </c:pt>
                <c:pt idx="4">
                  <c:v>7</c:v>
                </c:pt>
                <c:pt idx="5">
                  <c:v>7</c:v>
                </c:pt>
                <c:pt idx="6">
                  <c:v>3</c:v>
                </c:pt>
                <c:pt idx="7">
                  <c:v>1</c:v>
                </c:pt>
                <c:pt idx="8">
                  <c:v>0</c:v>
                </c:pt>
                <c:pt idx="9">
                  <c:v>0</c:v>
                </c:pt>
                <c:pt idx="10">
                  <c:v>1</c:v>
                </c:pt>
                <c:pt idx="11">
                  <c:v>0</c:v>
                </c:pt>
              </c:numCache>
            </c:numRef>
          </c:val>
        </c:ser>
        <c:ser>
          <c:idx val="7"/>
          <c:order val="7"/>
          <c:tx>
            <c:strRef>
              <c:f>'０９開設年別の事業所数'!$AS$10</c:f>
              <c:strCache>
                <c:ptCount val="1"/>
                <c:pt idx="0">
                  <c:v>100人以上</c:v>
                </c:pt>
              </c:strCache>
            </c:strRef>
          </c:tx>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'０９開設年別の事業所数'!$AT$2:$BE$2</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'０９開設年別の事業所数'!$AT$10:$BE$10</c:f>
              <c:numCache>
                <c:ptCount val="12"/>
                <c:pt idx="0">
                  <c:v>1</c:v>
                </c:pt>
                <c:pt idx="1">
                  <c:v>1</c:v>
                </c:pt>
                <c:pt idx="2">
                  <c:v>0</c:v>
                </c:pt>
                <c:pt idx="3">
                  <c:v>0</c:v>
                </c:pt>
                <c:pt idx="4">
                  <c:v>2</c:v>
                </c:pt>
                <c:pt idx="5">
                  <c:v>0</c:v>
                </c:pt>
                <c:pt idx="6">
                  <c:v>0</c:v>
                </c:pt>
                <c:pt idx="7">
                  <c:v>0</c:v>
                </c:pt>
                <c:pt idx="8">
                  <c:v>0</c:v>
                </c:pt>
                <c:pt idx="9">
                  <c:v>0</c:v>
                </c:pt>
                <c:pt idx="10">
                  <c:v>0</c:v>
                </c:pt>
                <c:pt idx="11">
                  <c:v>0</c:v>
                </c:pt>
              </c:numCache>
            </c:numRef>
          </c:val>
        </c:ser>
        <c:overlap val="100"/>
        <c:gapWidth val="30"/>
        <c:axId val="50353623"/>
        <c:axId val="50529424"/>
      </c:barChart>
      <c:catAx>
        <c:axId val="50353623"/>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開設年</a:t>
                </a:r>
              </a:p>
            </c:rich>
          </c:tx>
          <c:layout>
            <c:manualLayout>
              <c:xMode val="factor"/>
              <c:yMode val="factor"/>
              <c:x val="-0.0065"/>
              <c:y val="0.00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529424"/>
        <c:crosses val="autoZero"/>
        <c:auto val="0"/>
        <c:lblOffset val="100"/>
        <c:noMultiLvlLbl val="0"/>
      </c:catAx>
      <c:valAx>
        <c:axId val="50529424"/>
        <c:scaling>
          <c:orientation val="minMax"/>
        </c:scaling>
        <c:axPos val="l"/>
        <c:title>
          <c:tx>
            <c:rich>
              <a:bodyPr vert="wordArtVert" rot="0" anchor="ctr"/>
              <a:lstStyle/>
              <a:p>
                <a:pPr algn="ctr">
                  <a:defRPr/>
                </a:pPr>
                <a:r>
                  <a:rPr lang="en-US" cap="none" sz="1000" b="0" i="0" u="none" baseline="0">
                    <a:latin typeface="ＭＳ Ｐゴシック"/>
                    <a:ea typeface="ＭＳ Ｐゴシック"/>
                    <a:cs typeface="ＭＳ Ｐゴシック"/>
                  </a:rPr>
                  <a:t>事業所数（事業所）</a:t>
                </a:r>
              </a:p>
            </c:rich>
          </c:tx>
          <c:layout>
            <c:manualLayout>
              <c:xMode val="factor"/>
              <c:yMode val="factor"/>
              <c:x val="-0.0045"/>
              <c:y val="0"/>
            </c:manualLayout>
          </c:layout>
          <c:overlay val="0"/>
          <c:spPr>
            <a:noFill/>
            <a:ln>
              <a:noFill/>
            </a:ln>
          </c:spPr>
        </c:title>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50353623"/>
        <c:crossesAt val="1"/>
        <c:crossBetween val="between"/>
        <c:dispUnits/>
        <c:majorUnit val="200"/>
      </c:valAx>
      <c:spPr>
        <a:noFill/>
        <a:ln>
          <a:no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第　　図　　開設年別、従業者規模別の事業所数 </a:t>
            </a:r>
            <a:r>
              <a:rPr lang="en-US" cap="none" sz="1400" b="1" i="0" u="none" baseline="0">
                <a:latin typeface="ＭＳ Ｐゴシック"/>
                <a:ea typeface="ＭＳ Ｐゴシック"/>
                <a:cs typeface="ＭＳ Ｐゴシック"/>
              </a:rPr>
              <a:t>（小売業）</a:t>
            </a:r>
          </a:p>
        </c:rich>
      </c:tx>
      <c:layout>
        <c:manualLayout>
          <c:xMode val="factor"/>
          <c:yMode val="factor"/>
          <c:x val="-0.00925"/>
          <c:y val="0.04525"/>
        </c:manualLayout>
      </c:layout>
      <c:spPr>
        <a:noFill/>
        <a:ln>
          <a:noFill/>
        </a:ln>
      </c:spPr>
    </c:title>
    <c:plotArea>
      <c:layout>
        <c:manualLayout>
          <c:xMode val="edge"/>
          <c:yMode val="edge"/>
          <c:x val="0.06425"/>
          <c:y val="0.12025"/>
          <c:w val="0.91825"/>
          <c:h val="0.784"/>
        </c:manualLayout>
      </c:layout>
      <c:barChart>
        <c:barDir val="col"/>
        <c:grouping val="stacked"/>
        <c:varyColors val="0"/>
        <c:ser>
          <c:idx val="0"/>
          <c:order val="0"/>
          <c:tx>
            <c:strRef>
              <c:f>'０９開設年別の事業所数'!$AS$16</c:f>
              <c:strCache>
                <c:ptCount val="1"/>
                <c:pt idx="0">
                  <c:v>2人以下</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'０９開設年別の事業所数'!$AT$16:$BE$16</c:f>
              <c:numCache>
                <c:ptCount val="12"/>
                <c:pt idx="0">
                  <c:v>1642</c:v>
                </c:pt>
                <c:pt idx="1">
                  <c:v>1125</c:v>
                </c:pt>
                <c:pt idx="2">
                  <c:v>1210</c:v>
                </c:pt>
                <c:pt idx="3">
                  <c:v>1158</c:v>
                </c:pt>
                <c:pt idx="4">
                  <c:v>1026</c:v>
                </c:pt>
                <c:pt idx="5">
                  <c:v>878</c:v>
                </c:pt>
                <c:pt idx="6">
                  <c:v>299</c:v>
                </c:pt>
                <c:pt idx="7">
                  <c:v>112</c:v>
                </c:pt>
                <c:pt idx="8">
                  <c:v>111</c:v>
                </c:pt>
                <c:pt idx="9">
                  <c:v>172</c:v>
                </c:pt>
                <c:pt idx="10">
                  <c:v>160</c:v>
                </c:pt>
                <c:pt idx="11">
                  <c:v>62</c:v>
                </c:pt>
              </c:numCache>
            </c:numRef>
          </c:val>
        </c:ser>
        <c:ser>
          <c:idx val="1"/>
          <c:order val="1"/>
          <c:tx>
            <c:strRef>
              <c:f>'０９開設年別の事業所数'!$AS$17</c:f>
              <c:strCache>
                <c:ptCount val="1"/>
                <c:pt idx="0">
                  <c:v>3～4人</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smGrid">
                <a:fgClr>
                  <a:srgbClr val="000000"/>
                </a:fgClr>
                <a:bgClr>
                  <a:srgbClr val="FFFFFF"/>
                </a:bgClr>
              </a:pattFill>
            </c:spPr>
          </c:dP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'０９開設年別の事業所数'!$AT$17:$BE$17</c:f>
              <c:numCache>
                <c:ptCount val="12"/>
                <c:pt idx="0">
                  <c:v>566</c:v>
                </c:pt>
                <c:pt idx="1">
                  <c:v>335</c:v>
                </c:pt>
                <c:pt idx="2">
                  <c:v>371</c:v>
                </c:pt>
                <c:pt idx="3">
                  <c:v>374</c:v>
                </c:pt>
                <c:pt idx="4">
                  <c:v>453</c:v>
                </c:pt>
                <c:pt idx="5">
                  <c:v>457</c:v>
                </c:pt>
                <c:pt idx="6">
                  <c:v>215</c:v>
                </c:pt>
                <c:pt idx="7">
                  <c:v>80</c:v>
                </c:pt>
                <c:pt idx="8">
                  <c:v>86</c:v>
                </c:pt>
                <c:pt idx="9">
                  <c:v>95</c:v>
                </c:pt>
                <c:pt idx="10">
                  <c:v>124</c:v>
                </c:pt>
                <c:pt idx="11">
                  <c:v>41</c:v>
                </c:pt>
              </c:numCache>
            </c:numRef>
          </c:val>
        </c:ser>
        <c:ser>
          <c:idx val="2"/>
          <c:order val="2"/>
          <c:tx>
            <c:strRef>
              <c:f>'０９開設年別の事業所数'!$AS$18</c:f>
              <c:strCache>
                <c:ptCount val="1"/>
                <c:pt idx="0">
                  <c:v>5～9人</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'０９開設年別の事業所数'!$AT$18:$BE$18</c:f>
              <c:numCache>
                <c:ptCount val="12"/>
                <c:pt idx="0">
                  <c:v>241</c:v>
                </c:pt>
                <c:pt idx="1">
                  <c:v>142</c:v>
                </c:pt>
                <c:pt idx="2">
                  <c:v>208</c:v>
                </c:pt>
                <c:pt idx="3">
                  <c:v>289</c:v>
                </c:pt>
                <c:pt idx="4">
                  <c:v>321</c:v>
                </c:pt>
                <c:pt idx="5">
                  <c:v>449</c:v>
                </c:pt>
                <c:pt idx="6">
                  <c:v>265</c:v>
                </c:pt>
                <c:pt idx="7">
                  <c:v>89</c:v>
                </c:pt>
                <c:pt idx="8">
                  <c:v>93</c:v>
                </c:pt>
                <c:pt idx="9">
                  <c:v>98</c:v>
                </c:pt>
                <c:pt idx="10">
                  <c:v>108</c:v>
                </c:pt>
                <c:pt idx="11">
                  <c:v>26</c:v>
                </c:pt>
              </c:numCache>
            </c:numRef>
          </c:val>
        </c:ser>
        <c:ser>
          <c:idx val="3"/>
          <c:order val="3"/>
          <c:tx>
            <c:strRef>
              <c:f>'０９開設年別の事業所数'!$AS$20</c:f>
              <c:strCache>
                <c:ptCount val="1"/>
                <c:pt idx="0">
                  <c:v>10～19人</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'０９開設年別の事業所数'!$AT$20:$BE$20</c:f>
              <c:numCache>
                <c:ptCount val="12"/>
                <c:pt idx="0">
                  <c:v>61</c:v>
                </c:pt>
                <c:pt idx="1">
                  <c:v>42</c:v>
                </c:pt>
                <c:pt idx="2">
                  <c:v>79</c:v>
                </c:pt>
                <c:pt idx="3">
                  <c:v>133</c:v>
                </c:pt>
                <c:pt idx="4">
                  <c:v>109</c:v>
                </c:pt>
                <c:pt idx="5">
                  <c:v>183</c:v>
                </c:pt>
                <c:pt idx="6">
                  <c:v>123</c:v>
                </c:pt>
                <c:pt idx="7">
                  <c:v>56</c:v>
                </c:pt>
                <c:pt idx="8">
                  <c:v>71</c:v>
                </c:pt>
                <c:pt idx="9">
                  <c:v>67</c:v>
                </c:pt>
                <c:pt idx="10">
                  <c:v>45</c:v>
                </c:pt>
                <c:pt idx="11">
                  <c:v>24</c:v>
                </c:pt>
              </c:numCache>
            </c:numRef>
          </c:val>
        </c:ser>
        <c:ser>
          <c:idx val="4"/>
          <c:order val="4"/>
          <c:tx>
            <c:strRef>
              <c:f>'０９開設年別の事業所数'!$AS$21</c:f>
              <c:strCache>
                <c:ptCount val="1"/>
                <c:pt idx="0">
                  <c:v>20～29人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'０９開設年別の事業所数'!$AT$21:$BE$21</c:f>
              <c:numCache>
                <c:ptCount val="12"/>
                <c:pt idx="0">
                  <c:v>8</c:v>
                </c:pt>
                <c:pt idx="1">
                  <c:v>11</c:v>
                </c:pt>
                <c:pt idx="2">
                  <c:v>15</c:v>
                </c:pt>
                <c:pt idx="3">
                  <c:v>35</c:v>
                </c:pt>
                <c:pt idx="4">
                  <c:v>35</c:v>
                </c:pt>
                <c:pt idx="5">
                  <c:v>50</c:v>
                </c:pt>
                <c:pt idx="6">
                  <c:v>31</c:v>
                </c:pt>
                <c:pt idx="7">
                  <c:v>17</c:v>
                </c:pt>
                <c:pt idx="8">
                  <c:v>6</c:v>
                </c:pt>
                <c:pt idx="9">
                  <c:v>10</c:v>
                </c:pt>
                <c:pt idx="10">
                  <c:v>11</c:v>
                </c:pt>
                <c:pt idx="11">
                  <c:v>0</c:v>
                </c:pt>
              </c:numCache>
            </c:numRef>
          </c:val>
        </c:ser>
        <c:ser>
          <c:idx val="5"/>
          <c:order val="5"/>
          <c:tx>
            <c:strRef>
              <c:f>'０９開設年別の事業所数'!$AS$22</c:f>
              <c:strCache>
                <c:ptCount val="1"/>
                <c:pt idx="0">
                  <c:v>30～49人</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'０９開設年別の事業所数'!$AT$22:$BE$22</c:f>
              <c:numCache>
                <c:ptCount val="12"/>
                <c:pt idx="0">
                  <c:v>13</c:v>
                </c:pt>
                <c:pt idx="1">
                  <c:v>4</c:v>
                </c:pt>
                <c:pt idx="2">
                  <c:v>8</c:v>
                </c:pt>
                <c:pt idx="3">
                  <c:v>15</c:v>
                </c:pt>
                <c:pt idx="4">
                  <c:v>29</c:v>
                </c:pt>
                <c:pt idx="5">
                  <c:v>36</c:v>
                </c:pt>
                <c:pt idx="6">
                  <c:v>24</c:v>
                </c:pt>
                <c:pt idx="7">
                  <c:v>6</c:v>
                </c:pt>
                <c:pt idx="8">
                  <c:v>9</c:v>
                </c:pt>
                <c:pt idx="9">
                  <c:v>12</c:v>
                </c:pt>
                <c:pt idx="10">
                  <c:v>5</c:v>
                </c:pt>
                <c:pt idx="11">
                  <c:v>5</c:v>
                </c:pt>
              </c:numCache>
            </c:numRef>
          </c:val>
        </c:ser>
        <c:ser>
          <c:idx val="6"/>
          <c:order val="6"/>
          <c:tx>
            <c:strRef>
              <c:f>'０９開設年別の事業所数'!$AS$23</c:f>
              <c:strCache>
                <c:ptCount val="1"/>
                <c:pt idx="0">
                  <c:v>50～99人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pattFill prst="ltHorz">
                <a:fgClr>
                  <a:srgbClr val="000000"/>
                </a:fgClr>
                <a:bgClr>
                  <a:srgbClr val="FFFFFF"/>
                </a:bgClr>
              </a:pattFill>
            </c:spPr>
          </c:dP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'０９開設年別の事業所数'!$AT$23:$BE$23</c:f>
              <c:numCache>
                <c:ptCount val="12"/>
                <c:pt idx="0">
                  <c:v>6</c:v>
                </c:pt>
                <c:pt idx="1">
                  <c:v>2</c:v>
                </c:pt>
                <c:pt idx="2">
                  <c:v>5</c:v>
                </c:pt>
                <c:pt idx="3">
                  <c:v>11</c:v>
                </c:pt>
                <c:pt idx="4">
                  <c:v>13</c:v>
                </c:pt>
                <c:pt idx="5">
                  <c:v>16</c:v>
                </c:pt>
                <c:pt idx="6">
                  <c:v>13</c:v>
                </c:pt>
                <c:pt idx="7">
                  <c:v>3</c:v>
                </c:pt>
                <c:pt idx="8">
                  <c:v>6</c:v>
                </c:pt>
                <c:pt idx="9">
                  <c:v>7</c:v>
                </c:pt>
                <c:pt idx="10">
                  <c:v>7</c:v>
                </c:pt>
                <c:pt idx="11">
                  <c:v>1</c:v>
                </c:pt>
              </c:numCache>
            </c:numRef>
          </c:val>
        </c:ser>
        <c:ser>
          <c:idx val="7"/>
          <c:order val="7"/>
          <c:tx>
            <c:strRef>
              <c:f>'０９開設年別の事業所数'!$AS$24</c:f>
              <c:strCache>
                <c:ptCount val="1"/>
                <c:pt idx="0">
                  <c:v>100人以上</c:v>
                </c:pt>
              </c:strCache>
            </c:strRef>
          </c:tx>
          <c:spPr>
            <a:pattFill prst="trellis">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'０９開設年別の事業所数'!$AT$15:$BE$15</c:f>
              <c:strCache>
                <c:ptCount val="12"/>
                <c:pt idx="0">
                  <c:v>～１９年</c:v>
                </c:pt>
                <c:pt idx="1">
                  <c:v>２０年～</c:v>
                </c:pt>
                <c:pt idx="2">
                  <c:v>３０年～</c:v>
                </c:pt>
                <c:pt idx="3">
                  <c:v>４０年～</c:v>
                </c:pt>
                <c:pt idx="4">
                  <c:v>５０年～</c:v>
                </c:pt>
                <c:pt idx="5">
                  <c:v>６０年～</c:v>
                </c:pt>
                <c:pt idx="6">
                  <c:v>７年～</c:v>
                </c:pt>
                <c:pt idx="7">
                  <c:v>１０年</c:v>
                </c:pt>
                <c:pt idx="8">
                  <c:v>１１年</c:v>
                </c:pt>
                <c:pt idx="9">
                  <c:v>１２年</c:v>
                </c:pt>
                <c:pt idx="10">
                  <c:v>１３年</c:v>
                </c:pt>
                <c:pt idx="11">
                  <c:v>１４年</c:v>
                </c:pt>
              </c:strCache>
            </c:strRef>
          </c:cat>
          <c:val>
            <c:numRef>
              <c:f>'０９開設年別の事業所数'!$AT$24:$BE$24</c:f>
              <c:numCache>
                <c:ptCount val="12"/>
                <c:pt idx="0">
                  <c:v>0</c:v>
                </c:pt>
                <c:pt idx="1">
                  <c:v>0</c:v>
                </c:pt>
                <c:pt idx="2">
                  <c:v>0</c:v>
                </c:pt>
                <c:pt idx="3">
                  <c:v>2</c:v>
                </c:pt>
                <c:pt idx="4">
                  <c:v>11</c:v>
                </c:pt>
                <c:pt idx="5">
                  <c:v>7</c:v>
                </c:pt>
                <c:pt idx="6">
                  <c:v>4</c:v>
                </c:pt>
                <c:pt idx="7">
                  <c:v>3</c:v>
                </c:pt>
                <c:pt idx="8">
                  <c:v>2</c:v>
                </c:pt>
                <c:pt idx="9">
                  <c:v>2</c:v>
                </c:pt>
                <c:pt idx="10">
                  <c:v>2</c:v>
                </c:pt>
                <c:pt idx="11">
                  <c:v>0</c:v>
                </c:pt>
              </c:numCache>
            </c:numRef>
          </c:val>
        </c:ser>
        <c:overlap val="100"/>
        <c:gapWidth val="30"/>
        <c:axId val="52111633"/>
        <c:axId val="66351514"/>
      </c:barChart>
      <c:catAx>
        <c:axId val="52111633"/>
        <c:scaling>
          <c:orientation val="minMax"/>
        </c:scaling>
        <c:axPos val="b"/>
        <c:title>
          <c:tx>
            <c:rich>
              <a:bodyPr vert="horz" rot="0" anchor="ctr"/>
              <a:lstStyle/>
              <a:p>
                <a:pPr algn="ctr">
                  <a:defRPr/>
                </a:pPr>
                <a:r>
                  <a:rPr lang="en-US" cap="none" sz="1050" b="0" i="0" u="none" baseline="0">
                    <a:latin typeface="ＭＳ Ｐゴシック"/>
                    <a:ea typeface="ＭＳ Ｐゴシック"/>
                    <a:cs typeface="ＭＳ Ｐゴシック"/>
                  </a:rPr>
                  <a:t>開設年</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351514"/>
        <c:crosses val="autoZero"/>
        <c:auto val="0"/>
        <c:lblOffset val="100"/>
        <c:noMultiLvlLbl val="0"/>
      </c:catAx>
      <c:valAx>
        <c:axId val="66351514"/>
        <c:scaling>
          <c:orientation val="minMax"/>
        </c:scaling>
        <c:axPos val="l"/>
        <c:title>
          <c:tx>
            <c:rich>
              <a:bodyPr vert="wordArtVert" rot="0" anchor="ctr"/>
              <a:lstStyle/>
              <a:p>
                <a:pPr algn="ctr">
                  <a:defRPr/>
                </a:pPr>
                <a:r>
                  <a:rPr lang="en-US" cap="none" sz="1050" b="0" i="0" u="none" baseline="0">
                    <a:latin typeface="ＭＳ Ｐゴシック"/>
                    <a:ea typeface="ＭＳ Ｐゴシック"/>
                    <a:cs typeface="ＭＳ Ｐゴシック"/>
                  </a:rPr>
                  <a:t>事業所数（事業所）</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52111633"/>
        <c:crossesAt val="1"/>
        <c:crossBetween val="between"/>
        <c:dispUnits/>
        <c:majorUnit val="1000"/>
      </c:valAx>
      <c:spPr>
        <a:noFill/>
        <a:ln>
          <a:noFill/>
        </a:ln>
      </c:spPr>
    </c:plotArea>
    <c:plotVisOnly val="1"/>
    <c:dispBlanksAs val="gap"/>
    <c:showDLblsOverMax val="0"/>
  </c:chart>
  <c:spPr>
    <a:ln w="3175">
      <a:noFill/>
    </a:ln>
  </c:spPr>
  <c:txPr>
    <a:bodyPr vert="horz" rot="0"/>
    <a:lstStyle/>
    <a:p>
      <a:pPr>
        <a:defRPr lang="en-US" cap="none" sz="1575"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小売業の仕入先構成比</a:t>
            </a:r>
          </a:p>
        </c:rich>
      </c:tx>
      <c:layout>
        <c:manualLayout>
          <c:xMode val="factor"/>
          <c:yMode val="factor"/>
          <c:x val="0"/>
          <c:y val="0"/>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19925"/>
          <c:y val="0.29825"/>
          <c:w val="0.567"/>
          <c:h val="0.619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rtl="1">
                      <a:defRPr/>
                    </a:pPr>
                    <a:r>
                      <a:rPr lang="en-US" cap="none" sz="800" b="0" i="0" u="none" baseline="0">
                        <a:latin typeface="ＭＳ Ｐゴシック"/>
                        <a:ea typeface="ＭＳ Ｐゴシック"/>
                        <a:cs typeface="ＭＳ Ｐゴシック"/>
                      </a:rPr>
                      <a:t>本支店間
(1,631) 16.2%</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自店内製造
(579) 5.7%</a:t>
                    </a:r>
                  </a:p>
                </c:rich>
              </c:tx>
              <c:numFmt formatCode="General" sourceLinked="1"/>
              <c:showLegendKey val="0"/>
              <c:showVal val="0"/>
              <c:showBubbleSize val="0"/>
              <c:showCatName val="1"/>
              <c:showSerName val="0"/>
              <c:showPercent val="1"/>
            </c:dLbl>
            <c:dLbl>
              <c:idx val="2"/>
              <c:tx>
                <c:rich>
                  <a:bodyPr vert="horz" rot="0" anchor="ctr"/>
                  <a:lstStyle/>
                  <a:p>
                    <a:pPr algn="ctr" rtl="1">
                      <a:defRPr/>
                    </a:pPr>
                    <a:r>
                      <a:rPr lang="en-US" cap="none" sz="800" b="0" i="0" u="none" baseline="0">
                        <a:latin typeface="ＭＳ Ｐゴシック"/>
                        <a:ea typeface="ＭＳ Ｐゴシック"/>
                        <a:cs typeface="ＭＳ Ｐゴシック"/>
                      </a:rPr>
                      <a:t>生産業者の親会社
(193) 1.9%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その他の生産会社
(489) 4.8% </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卸売業者・その他
(7,168) 71.1%</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cap="none" sz="800" b="0" i="0" u="none" baseline="0">
                        <a:latin typeface="ＭＳ Ｐゴシック"/>
                        <a:ea typeface="ＭＳ Ｐゴシック"/>
                        <a:cs typeface="ＭＳ Ｐゴシック"/>
                      </a:rPr>
                      <a:t>国外
(24) 0.2%</a:t>
                    </a:r>
                  </a:p>
                </c:rich>
              </c:tx>
              <c:numFmt formatCode="General" sourceLinked="1"/>
              <c:showLegendKey val="0"/>
              <c:showVal val="0"/>
              <c:showBubbleSize val="0"/>
              <c:showCatName val="1"/>
              <c:showSerName val="0"/>
              <c:showPercent val="1"/>
            </c:dLbl>
            <c:numFmt formatCode="0%" sourceLinked="0"/>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'１０法人事業所の商品流通'!$T$6:$Y$6</c:f>
              <c:strCache/>
            </c:strRef>
          </c:cat>
          <c:val>
            <c:numRef>
              <c:f>'１０法人事業所の商品流通'!$T$8:$Y$8</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6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卸売業の仕入先構成比</a:t>
            </a:r>
          </a:p>
        </c:rich>
      </c:tx>
      <c:layout>
        <c:manualLayout>
          <c:xMode val="factor"/>
          <c:yMode val="factor"/>
          <c:x val="-0.0215"/>
          <c:y val="-0.004"/>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1865"/>
          <c:y val="0.28775"/>
          <c:w val="0.55675"/>
          <c:h val="0.61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rtl="1">
                      <a:defRPr/>
                    </a:pPr>
                    <a:r>
                      <a:rPr lang="en-US" cap="none" sz="800" b="0" i="0" u="none" baseline="0">
                        <a:latin typeface="ＭＳ Ｐゴシック"/>
                        <a:ea typeface="ＭＳ Ｐゴシック"/>
                        <a:cs typeface="ＭＳ Ｐゴシック"/>
                      </a:rPr>
                      <a:t>本支店間
(4,079) 27.1% </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自店内製造
(13) 0.1% </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生産業者の親会社
(510) 3.4%</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その他の生産会社
(3,175) 21.1% </a:t>
                    </a:r>
                  </a:p>
                </c:rich>
              </c:tx>
              <c:numFmt formatCode="General" sourceLinked="1"/>
              <c:showLegendKey val="0"/>
              <c:showVal val="0"/>
              <c:showBubbleSize val="0"/>
              <c:showCatName val="1"/>
              <c:showSerName val="0"/>
              <c:showPercent val="1"/>
            </c:dLbl>
            <c:dLbl>
              <c:idx val="4"/>
              <c:tx>
                <c:rich>
                  <a:bodyPr vert="horz" rot="0" anchor="ctr"/>
                  <a:lstStyle/>
                  <a:p>
                    <a:pPr algn="ctr" rtl="1">
                      <a:defRPr/>
                    </a:pPr>
                    <a:r>
                      <a:rPr lang="en-US" cap="none" sz="800" b="0" i="0" u="none" baseline="0">
                        <a:latin typeface="ＭＳ Ｐゴシック"/>
                        <a:ea typeface="ＭＳ Ｐゴシック"/>
                        <a:cs typeface="ＭＳ Ｐゴシック"/>
                      </a:rPr>
                      <a:t>卸売業者・
その他
(7,228) 48.0% 
</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cap="none" sz="800" b="0" i="0" u="none" baseline="0">
                        <a:latin typeface="ＭＳ Ｐゴシック"/>
                        <a:ea typeface="ＭＳ Ｐゴシック"/>
                        <a:cs typeface="ＭＳ Ｐゴシック"/>
                      </a:rPr>
                      <a:t>国外
(61) 0.4%</a:t>
                    </a:r>
                  </a:p>
                </c:rich>
              </c:tx>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'１０法人事業所の商品流通'!$T$6:$Y$6</c:f>
              <c:strCache/>
            </c:strRef>
          </c:cat>
          <c:val>
            <c:numRef>
              <c:f>'１０法人事業所の商品流通'!$T$7:$Y$7</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卸売業の販売先</a:t>
            </a:r>
          </a:p>
        </c:rich>
      </c:tx>
      <c:layout>
        <c:manualLayout>
          <c:xMode val="factor"/>
          <c:yMode val="factor"/>
          <c:x val="-0.0085"/>
          <c:y val="-0.0112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63"/>
          <c:y val="0.33925"/>
          <c:w val="0.388"/>
          <c:h val="0.604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本支店間
(437) 2.9%</a:t>
                    </a:r>
                  </a:p>
                </c:rich>
              </c:tx>
              <c:numFmt formatCode="General" sourceLinked="1"/>
              <c:showLegendKey val="0"/>
              <c:showVal val="0"/>
              <c:showBubbleSize val="0"/>
              <c:showCatName val="1"/>
              <c:showSerName val="0"/>
              <c:showPercent val="1"/>
            </c:dLbl>
            <c:dLbl>
              <c:idx val="1"/>
              <c:tx>
                <c:rich>
                  <a:bodyPr vert="horz" rot="0" anchor="ctr"/>
                  <a:lstStyle/>
                  <a:p>
                    <a:pPr algn="ctr" rtl="1">
                      <a:defRPr/>
                    </a:pPr>
                    <a:r>
                      <a:rPr lang="en-US" cap="none" sz="800" b="0" i="0" u="none" baseline="0">
                        <a:latin typeface="ＭＳ Ｐゴシック"/>
                        <a:ea typeface="ＭＳ Ｐゴシック"/>
                        <a:cs typeface="ＭＳ Ｐゴシック"/>
                      </a:rPr>
                      <a:t>卸売業者
(5,192) 34.9%</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小売業者
(5,765) 38.8%</a:t>
                    </a:r>
                  </a:p>
                </c:rich>
              </c:tx>
              <c:numFmt formatCode="General" sourceLinked="1"/>
              <c:showLegendKey val="0"/>
              <c:showVal val="0"/>
              <c:showBubbleSize val="0"/>
              <c:showCatName val="1"/>
              <c:showSerName val="0"/>
              <c:showPercent val="1"/>
            </c:dLbl>
            <c:dLbl>
              <c:idx val="3"/>
              <c:tx>
                <c:rich>
                  <a:bodyPr vert="horz" rot="0" anchor="ctr"/>
                  <a:lstStyle/>
                  <a:p>
                    <a:pPr algn="ctr" rtl="1">
                      <a:defRPr/>
                    </a:pPr>
                    <a:r>
                      <a:rPr lang="en-US" cap="none" sz="800" b="0" i="0" u="none" baseline="0">
                        <a:latin typeface="ＭＳ Ｐゴシック"/>
                        <a:ea typeface="ＭＳ Ｐゴシック"/>
                        <a:cs typeface="ＭＳ Ｐゴシック"/>
                      </a:rPr>
                      <a:t>産業用使用者
(3,462) 23.3%</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国外
(6) 0.0%</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'１０法人事業所の商品流通'!$M$23:$Q$23</c:f>
              <c:strCache/>
            </c:strRef>
          </c:cat>
          <c:val>
            <c:numRef>
              <c:f>'１０法人事業所の商品流通'!$M$24:$Q$24</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第11-1図　コンビニエンス・ストアの事業所数、従業者数、年間商品販売額</a:t>
            </a:r>
          </a:p>
        </c:rich>
      </c:tx>
      <c:layout>
        <c:manualLayout>
          <c:xMode val="factor"/>
          <c:yMode val="factor"/>
          <c:x val="0.014"/>
          <c:y val="-0.00925"/>
        </c:manualLayout>
      </c:layout>
      <c:spPr>
        <a:noFill/>
        <a:ln>
          <a:noFill/>
        </a:ln>
      </c:spPr>
    </c:title>
    <c:plotArea>
      <c:layout>
        <c:manualLayout>
          <c:xMode val="edge"/>
          <c:yMode val="edge"/>
          <c:x val="0.014"/>
          <c:y val="0.1725"/>
          <c:w val="0.83375"/>
          <c:h val="0.704"/>
        </c:manualLayout>
      </c:layout>
      <c:barChart>
        <c:barDir val="bar"/>
        <c:grouping val="percentStacked"/>
        <c:varyColors val="0"/>
        <c:ser>
          <c:idx val="0"/>
          <c:order val="0"/>
          <c:tx>
            <c:strRef>
              <c:f>'１１小売業の業態別の状況'!$V$4</c:f>
              <c:strCache>
                <c:ptCount val="1"/>
                <c:pt idx="0">
                  <c:v>終日営業</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'１１小売業の業態別の状況'!$U$5:$U$7</c:f>
              <c:strCache>
                <c:ptCount val="3"/>
                <c:pt idx="0">
                  <c:v>年間商品販売額</c:v>
                </c:pt>
                <c:pt idx="1">
                  <c:v>従業者数</c:v>
                </c:pt>
                <c:pt idx="2">
                  <c:v>事業所数</c:v>
                </c:pt>
              </c:strCache>
            </c:strRef>
          </c:cat>
          <c:val>
            <c:numRef>
              <c:f>'１１小売業の業態別の状況'!$V$5:$V$7</c:f>
              <c:numCache>
                <c:ptCount val="3"/>
                <c:pt idx="0">
                  <c:v>35842</c:v>
                </c:pt>
                <c:pt idx="1">
                  <c:v>2800</c:v>
                </c:pt>
                <c:pt idx="2">
                  <c:v>231</c:v>
                </c:pt>
              </c:numCache>
            </c:numRef>
          </c:val>
        </c:ser>
        <c:ser>
          <c:idx val="1"/>
          <c:order val="1"/>
          <c:tx>
            <c:strRef>
              <c:f>'１１小売業の業態別の状況'!$W$4</c:f>
              <c:strCache>
                <c:ptCount val="1"/>
                <c:pt idx="0">
                  <c:v>終日営業外</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'１１小売業の業態別の状況'!$U$5:$U$7</c:f>
              <c:strCache>
                <c:ptCount val="3"/>
                <c:pt idx="0">
                  <c:v>年間商品販売額</c:v>
                </c:pt>
                <c:pt idx="1">
                  <c:v>従業者数</c:v>
                </c:pt>
                <c:pt idx="2">
                  <c:v>事業所数</c:v>
                </c:pt>
              </c:strCache>
            </c:strRef>
          </c:cat>
          <c:val>
            <c:numRef>
              <c:f>'１１小売業の業態別の状況'!$W$5:$W$7</c:f>
              <c:numCache>
                <c:ptCount val="3"/>
                <c:pt idx="0">
                  <c:v>11596</c:v>
                </c:pt>
                <c:pt idx="1">
                  <c:v>883</c:v>
                </c:pt>
                <c:pt idx="2">
                  <c:v>185</c:v>
                </c:pt>
              </c:numCache>
            </c:numRef>
          </c:val>
        </c:ser>
        <c:overlap val="100"/>
        <c:gapWidth val="70"/>
        <c:axId val="60292715"/>
        <c:axId val="5763524"/>
      </c:barChart>
      <c:catAx>
        <c:axId val="60292715"/>
        <c:scaling>
          <c:orientation val="minMax"/>
        </c:scaling>
        <c:axPos val="l"/>
        <c:delete val="0"/>
        <c:numFmt formatCode="General" sourceLinked="1"/>
        <c:majorTickMark val="in"/>
        <c:minorTickMark val="none"/>
        <c:tickLblPos val="nextTo"/>
        <c:crossAx val="5763524"/>
        <c:crosses val="autoZero"/>
        <c:auto val="1"/>
        <c:lblOffset val="100"/>
        <c:noMultiLvlLbl val="0"/>
      </c:catAx>
      <c:valAx>
        <c:axId val="5763524"/>
        <c:scaling>
          <c:orientation val="minMax"/>
        </c:scaling>
        <c:axPos val="b"/>
        <c:majorGridlines>
          <c:spPr>
            <a:ln w="3175">
              <a:solidFill>
                <a:srgbClr val="9999FF"/>
              </a:solidFill>
            </a:ln>
          </c:spPr>
        </c:majorGridlines>
        <c:delete val="0"/>
        <c:numFmt formatCode="General" sourceLinked="1"/>
        <c:majorTickMark val="in"/>
        <c:minorTickMark val="none"/>
        <c:tickLblPos val="nextTo"/>
        <c:crossAx val="60292715"/>
        <c:crossesAt val="1"/>
        <c:crossBetween val="between"/>
        <c:dispUnits/>
      </c:valAx>
      <c:spPr>
        <a:noFill/>
        <a:ln w="12700">
          <a:solidFill>
            <a:srgbClr val="808080"/>
          </a:solidFill>
        </a:ln>
      </c:spPr>
    </c:plotArea>
    <c:legend>
      <c:legendPos val="r"/>
      <c:layout>
        <c:manualLayout>
          <c:xMode val="edge"/>
          <c:yMode val="edge"/>
          <c:x val="0.843"/>
          <c:y val="0.09125"/>
        </c:manualLayout>
      </c:layout>
      <c:overlay val="0"/>
      <c:spPr>
        <a:ln w="3175">
          <a:noFill/>
        </a:ln>
      </c:spPr>
      <c:txPr>
        <a:bodyPr vert="horz" rot="0"/>
        <a:lstStyle/>
        <a:p>
          <a:pPr>
            <a:defRPr lang="en-US" cap="none" sz="115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事業所数</a:t>
            </a:r>
          </a:p>
        </c:rich>
      </c:tx>
      <c:layout>
        <c:manualLayout>
          <c:xMode val="factor"/>
          <c:yMode val="factor"/>
          <c:x val="-0.3525"/>
          <c:y val="0.0117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4775"/>
          <c:y val="0.2015"/>
          <c:w val="0.58575"/>
          <c:h val="0.72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rtl="1">
                      <a:defRPr/>
                    </a:pPr>
                    <a:r>
                      <a:rPr lang="en-US"/>
                      <a:t>鹿角
(655) 3.6%</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a:t>大館・北秋田
(1,951) 10.8%</a:t>
                    </a:r>
                  </a:p>
                </c:rich>
              </c:tx>
              <c:numFmt formatCode="General" sourceLinked="1"/>
              <c:showLegendKey val="0"/>
              <c:showVal val="0"/>
              <c:showBubbleSize val="0"/>
              <c:showCatName val="1"/>
              <c:showSerName val="0"/>
              <c:showPercent val="1"/>
            </c:dLbl>
            <c:dLbl>
              <c:idx val="2"/>
              <c:tx>
                <c:rich>
                  <a:bodyPr vert="horz" rot="0" anchor="ctr"/>
                  <a:lstStyle/>
                  <a:p>
                    <a:pPr algn="ctr" rtl="1">
                      <a:defRPr/>
                    </a:pPr>
                    <a:r>
                      <a:rPr lang="en-US"/>
                      <a:t>能代・山本
(1,521) 8.4%</a:t>
                    </a:r>
                  </a:p>
                </c:rich>
              </c:tx>
              <c:numFmt formatCode="General" sourceLinked="1"/>
              <c:showLegendKey val="0"/>
              <c:showVal val="0"/>
              <c:showBubbleSize val="0"/>
              <c:showCatName val="1"/>
              <c:showSerName val="0"/>
              <c:showPercent val="1"/>
            </c:dLbl>
            <c:dLbl>
              <c:idx val="3"/>
              <c:tx>
                <c:rich>
                  <a:bodyPr vert="horz" rot="0" anchor="ctr"/>
                  <a:lstStyle/>
                  <a:p>
                    <a:pPr algn="ctr" rtl="1">
                      <a:defRPr/>
                    </a:pPr>
                    <a:r>
                      <a:rPr lang="en-US"/>
                      <a:t>秋田周辺
(6,385) 35.4%</a:t>
                    </a:r>
                  </a:p>
                </c:rich>
              </c:tx>
              <c:numFmt formatCode="General" sourceLinked="1"/>
              <c:showLegendKey val="0"/>
              <c:showVal val="0"/>
              <c:showBubbleSize val="0"/>
              <c:showCatName val="1"/>
              <c:showSerName val="0"/>
              <c:showPercent val="1"/>
            </c:dLbl>
            <c:dLbl>
              <c:idx val="4"/>
              <c:tx>
                <c:rich>
                  <a:bodyPr vert="horz" rot="0" anchor="ctr"/>
                  <a:lstStyle/>
                  <a:p>
                    <a:pPr algn="ctr" rtl="1">
                      <a:defRPr/>
                    </a:pPr>
                    <a:r>
                      <a:rPr lang="en-US"/>
                      <a:t>本荘・由利
(1,922) 10.6%</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a:t>大曲・仙北
(2,431)  13.5%</a:t>
                    </a:r>
                  </a:p>
                </c:rich>
              </c:tx>
              <c:numFmt formatCode="General" sourceLinked="1"/>
              <c:showLegendKey val="0"/>
              <c:showVal val="0"/>
              <c:showBubbleSize val="0"/>
              <c:showCatName val="1"/>
              <c:showSerName val="0"/>
              <c:showPercent val="1"/>
            </c:dLbl>
            <c:dLbl>
              <c:idx val="6"/>
              <c:tx>
                <c:rich>
                  <a:bodyPr vert="horz" rot="0" anchor="ctr"/>
                  <a:lstStyle/>
                  <a:p>
                    <a:pPr algn="ctr" rtl="1">
                      <a:defRPr/>
                    </a:pPr>
                    <a:r>
                      <a:rPr lang="en-US"/>
                      <a:t>横手・平鹿
(1,984) 11.0%</a:t>
                    </a:r>
                  </a:p>
                </c:rich>
              </c:tx>
              <c:numFmt formatCode="General" sourceLinked="1"/>
              <c:showLegendKey val="0"/>
              <c:showVal val="0"/>
              <c:showBubbleSize val="0"/>
              <c:showCatName val="1"/>
              <c:showSerName val="0"/>
              <c:showPercent val="1"/>
            </c:dLbl>
            <c:dLbl>
              <c:idx val="7"/>
              <c:tx>
                <c:rich>
                  <a:bodyPr vert="horz" rot="0" anchor="ctr"/>
                  <a:lstStyle/>
                  <a:p>
                    <a:pPr algn="ctr" rtl="1">
                      <a:defRPr/>
                    </a:pPr>
                    <a:r>
                      <a:rPr lang="en-US"/>
                      <a:t>湯沢・雄勝
(1,198) 6.6%</a:t>
                    </a:r>
                  </a:p>
                </c:rich>
              </c:tx>
              <c:numFmt formatCode="General" sourceLinked="1"/>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１６地域別商業の状況'!$L$11,'１６地域別商業の状況'!$L$14,'１６地域別商業の状況'!$L$17,'１６地域別商業の状況'!$L$20,'１６地域別商業の状況'!$L$23,'１６地域別商業の状況'!$L$26,'１６地域別商業の状況'!$L$29,'１６地域別商業の状況'!$L$32)</c:f>
              <c:strCache>
                <c:ptCount val="8"/>
                <c:pt idx="0">
                  <c:v>鹿角</c:v>
                </c:pt>
                <c:pt idx="1">
                  <c:v>大館・北秋田</c:v>
                </c:pt>
                <c:pt idx="2">
                  <c:v>能代・山本</c:v>
                </c:pt>
                <c:pt idx="3">
                  <c:v>秋田周辺</c:v>
                </c:pt>
                <c:pt idx="4">
                  <c:v>本荘・由利</c:v>
                </c:pt>
                <c:pt idx="5">
                  <c:v>大曲・仙北</c:v>
                </c:pt>
                <c:pt idx="6">
                  <c:v>横手・平鹿</c:v>
                </c:pt>
                <c:pt idx="7">
                  <c:v>湯沢・雄勝</c:v>
                </c:pt>
              </c:strCache>
            </c:strRef>
          </c:cat>
          <c:val>
            <c:numRef>
              <c:f>('１６地域別商業の状況'!$S$11,'１６地域別商業の状況'!$S$14,'１６地域別商業の状況'!$S$17,'１６地域別商業の状況'!$S$20,'１６地域別商業の状況'!$S$23,'１６地域別商業の状況'!$S$26,'１６地域別商業の状況'!$S$29,'１６地域別商業の状況'!$S$32)</c:f>
              <c:numCache>
                <c:ptCount val="8"/>
                <c:pt idx="0">
                  <c:v>3.6294120906521856</c:v>
                </c:pt>
                <c:pt idx="1">
                  <c:v>10.810661051698343</c:v>
                </c:pt>
                <c:pt idx="2">
                  <c:v>8.427993572338893</c:v>
                </c:pt>
                <c:pt idx="3">
                  <c:v>35.379841524907185</c:v>
                </c:pt>
                <c:pt idx="4">
                  <c:v>10.649969524020612</c:v>
                </c:pt>
                <c:pt idx="5">
                  <c:v>13.470382889122845</c:v>
                </c:pt>
                <c:pt idx="6">
                  <c:v>10.993516928021279</c:v>
                </c:pt>
                <c:pt idx="7">
                  <c:v>6.638222419238654</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増減率</a:t>
            </a:r>
          </a:p>
        </c:rich>
      </c:tx>
      <c:layout>
        <c:manualLayout>
          <c:xMode val="factor"/>
          <c:yMode val="factor"/>
          <c:x val="-0.42375"/>
          <c:y val="0.0255"/>
        </c:manualLayout>
      </c:layout>
      <c:spPr>
        <a:effectLst>
          <a:outerShdw dist="35921" dir="2700000" algn="br">
            <a:prstClr val="black"/>
          </a:outerShdw>
        </a:effectLst>
      </c:spPr>
    </c:title>
    <c:plotArea>
      <c:layout>
        <c:manualLayout>
          <c:xMode val="edge"/>
          <c:yMode val="edge"/>
          <c:x val="0.01725"/>
          <c:y val="0.157"/>
          <c:w val="0.97975"/>
          <c:h val="0.792"/>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１６地域別商業の状況'!$L$11,'１６地域別商業の状況'!$L$14,'１６地域別商業の状況'!$L$17,'１６地域別商業の状況'!$L$20,'１６地域別商業の状況'!$L$23,'１６地域別商業の状況'!$L$26,'１６地域別商業の状況'!$L$29,'１６地域別商業の状況'!$L$32)</c:f>
              <c:strCache>
                <c:ptCount val="8"/>
                <c:pt idx="0">
                  <c:v>鹿角</c:v>
                </c:pt>
                <c:pt idx="1">
                  <c:v>大館・北秋田</c:v>
                </c:pt>
                <c:pt idx="2">
                  <c:v>能代・山本</c:v>
                </c:pt>
                <c:pt idx="3">
                  <c:v>秋田周辺</c:v>
                </c:pt>
                <c:pt idx="4">
                  <c:v>本荘・由利</c:v>
                </c:pt>
                <c:pt idx="5">
                  <c:v>大曲・仙北</c:v>
                </c:pt>
                <c:pt idx="6">
                  <c:v>横手・平鹿</c:v>
                </c:pt>
                <c:pt idx="7">
                  <c:v>湯沢・雄勝</c:v>
                </c:pt>
              </c:strCache>
            </c:strRef>
          </c:cat>
          <c:val>
            <c:numRef>
              <c:f>('１６地域別商業の状況'!$Q$11,'１６地域別商業の状況'!$Q$14,'１６地域別商業の状況'!$Q$17,'１６地域別商業の状況'!$Q$20,'１６地域別商業の状況'!$Q$23,'１６地域別商業の状況'!$Q$26,'１６地域別商業の状況'!$Q$29,'１６地域別商業の状況'!$Q$32)</c:f>
              <c:numCache>
                <c:ptCount val="8"/>
                <c:pt idx="0">
                  <c:v>-11.366711772665765</c:v>
                </c:pt>
                <c:pt idx="1">
                  <c:v>-14.241758241758243</c:v>
                </c:pt>
                <c:pt idx="2">
                  <c:v>-12.586206896551724</c:v>
                </c:pt>
                <c:pt idx="3">
                  <c:v>-9.867306606437042</c:v>
                </c:pt>
                <c:pt idx="4">
                  <c:v>-11.224018475750578</c:v>
                </c:pt>
                <c:pt idx="5">
                  <c:v>-10.29520295202952</c:v>
                </c:pt>
                <c:pt idx="6">
                  <c:v>-13.362445414847162</c:v>
                </c:pt>
                <c:pt idx="7">
                  <c:v>-10.796723752792255</c:v>
                </c:pt>
              </c:numCache>
            </c:numRef>
          </c:val>
        </c:ser>
        <c:axId val="51871717"/>
        <c:axId val="64192270"/>
      </c:barChart>
      <c:catAx>
        <c:axId val="51871717"/>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6125"/>
              <c:y val="0.119"/>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64192270"/>
        <c:crosses val="autoZero"/>
        <c:auto val="1"/>
        <c:lblOffset val="100"/>
        <c:noMultiLvlLbl val="0"/>
      </c:catAx>
      <c:valAx>
        <c:axId val="64192270"/>
        <c:scaling>
          <c:orientation val="minMax"/>
        </c:scaling>
        <c:axPos val="l"/>
        <c:delete val="0"/>
        <c:numFmt formatCode="General" sourceLinked="1"/>
        <c:majorTickMark val="none"/>
        <c:minorTickMark val="none"/>
        <c:tickLblPos val="none"/>
        <c:spPr>
          <a:ln w="3175">
            <a:noFill/>
          </a:ln>
        </c:spPr>
        <c:crossAx val="5187171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従業者数</a:t>
            </a:r>
          </a:p>
        </c:rich>
      </c:tx>
      <c:layout>
        <c:manualLayout>
          <c:xMode val="factor"/>
          <c:yMode val="factor"/>
          <c:x val="-0.3965"/>
          <c:y val="-0.0187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1175"/>
          <c:y val="0.23475"/>
          <c:w val="0.57875"/>
          <c:h val="0.64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rtl="1">
                      <a:defRPr/>
                    </a:pPr>
                    <a:r>
                      <a:rPr lang="en-US" cap="none" sz="800" b="0" i="0" u="none" baseline="0">
                        <a:latin typeface="ＭＳ Ｐゴシック"/>
                        <a:ea typeface="ＭＳ Ｐゴシック"/>
                        <a:cs typeface="ＭＳ Ｐゴシック"/>
                      </a:rPr>
                      <a:t>鹿角
(3,243) 3.2%</a:t>
                    </a:r>
                  </a:p>
                </c:rich>
              </c:tx>
              <c:numFmt formatCode="General" sourceLinked="1"/>
              <c:showLegendKey val="0"/>
              <c:showVal val="0"/>
              <c:showBubbleSize val="0"/>
              <c:showCatName val="1"/>
              <c:showSerName val="0"/>
              <c:showPercent val="1"/>
            </c:dLbl>
            <c:dLbl>
              <c:idx val="1"/>
              <c:tx>
                <c:rich>
                  <a:bodyPr vert="horz" rot="0" anchor="ctr"/>
                  <a:lstStyle/>
                  <a:p>
                    <a:pPr algn="ctr" rtl="1">
                      <a:defRPr/>
                    </a:pPr>
                    <a:r>
                      <a:rPr lang="en-US" cap="none" sz="800" b="0" i="0" u="none" baseline="0">
                        <a:latin typeface="ＭＳ Ｐゴシック"/>
                        <a:ea typeface="ＭＳ Ｐゴシック"/>
                        <a:cs typeface="ＭＳ Ｐゴシック"/>
                      </a:rPr>
                      <a:t>大館・北秋田
(10,238) 10.2%</a:t>
                    </a:r>
                  </a:p>
                </c:rich>
              </c:tx>
              <c:numFmt formatCode="General" sourceLinked="1"/>
              <c:showLegendKey val="0"/>
              <c:showVal val="0"/>
              <c:showBubbleSize val="0"/>
              <c:showCatName val="1"/>
              <c:showSerName val="0"/>
              <c:showPercent val="1"/>
            </c:dLbl>
            <c:dLbl>
              <c:idx val="2"/>
              <c:tx>
                <c:rich>
                  <a:bodyPr vert="horz" rot="0" anchor="ctr"/>
                  <a:lstStyle/>
                  <a:p>
                    <a:pPr algn="ctr" rtl="1">
                      <a:defRPr/>
                    </a:pPr>
                    <a:r>
                      <a:rPr lang="en-US" cap="none" sz="800" b="0" i="0" u="none" baseline="0">
                        <a:latin typeface="ＭＳ Ｐゴシック"/>
                        <a:ea typeface="ＭＳ Ｐゴシック"/>
                        <a:cs typeface="ＭＳ Ｐゴシック"/>
                      </a:rPr>
                      <a:t>能代・山本
(7,710) 7.7%</a:t>
                    </a:r>
                  </a:p>
                </c:rich>
              </c:tx>
              <c:numFmt formatCode="General" sourceLinked="1"/>
              <c:showLegendKey val="0"/>
              <c:showVal val="0"/>
              <c:showBubbleSize val="0"/>
              <c:showCatName val="1"/>
              <c:showSerName val="0"/>
              <c:showPercent val="1"/>
            </c:dLbl>
            <c:dLbl>
              <c:idx val="3"/>
              <c:tx>
                <c:rich>
                  <a:bodyPr vert="horz" rot="0" anchor="ctr"/>
                  <a:lstStyle/>
                  <a:p>
                    <a:pPr algn="ctr" rtl="1">
                      <a:defRPr/>
                    </a:pPr>
                    <a:r>
                      <a:rPr lang="en-US" cap="none" sz="800" b="0" i="0" u="none" baseline="0">
                        <a:latin typeface="ＭＳ Ｐゴシック"/>
                        <a:ea typeface="ＭＳ Ｐゴシック"/>
                        <a:cs typeface="ＭＳ Ｐゴシック"/>
                      </a:rPr>
                      <a:t>秋田周辺
(42,995) 42.9%</a:t>
                    </a:r>
                  </a:p>
                </c:rich>
              </c:tx>
              <c:numFmt formatCode="General" sourceLinked="1"/>
              <c:showLegendKey val="0"/>
              <c:showVal val="0"/>
              <c:showBubbleSize val="0"/>
              <c:showCatName val="1"/>
              <c:showSerName val="0"/>
              <c:showPercent val="1"/>
            </c:dLbl>
            <c:dLbl>
              <c:idx val="4"/>
              <c:tx>
                <c:rich>
                  <a:bodyPr vert="horz" rot="0" anchor="ctr"/>
                  <a:lstStyle/>
                  <a:p>
                    <a:pPr algn="ctr" rtl="1">
                      <a:defRPr/>
                    </a:pPr>
                    <a:r>
                      <a:rPr lang="en-US" cap="none" sz="800" b="0" i="0" u="none" baseline="0">
                        <a:latin typeface="ＭＳ Ｐゴシック"/>
                        <a:ea typeface="ＭＳ Ｐゴシック"/>
                        <a:cs typeface="ＭＳ Ｐゴシック"/>
                      </a:rPr>
                      <a:t>本荘・由利
(8,850) 8.8%</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大曲・仙北
(11,449) 11.4%</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横手・平鹿
(10,131) 10.1%</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湯沢・雄勝
(5,622) 5.6%</a:t>
                    </a:r>
                  </a:p>
                </c:rich>
              </c:tx>
              <c:numFmt formatCode="General" sourceLinked="1"/>
              <c:showLegendKey val="0"/>
              <c:showVal val="0"/>
              <c:showBubbleSize val="0"/>
              <c:showCatName val="1"/>
              <c:showSerName val="0"/>
              <c:showPercent val="1"/>
            </c:dLbl>
            <c:numFmt formatCode="0%" sourceLinked="0"/>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１６地域別商業の状況'!$L$52,'１６地域別商業の状況'!$L$55,'１６地域別商業の状況'!$L$58,'１６地域別商業の状況'!$L$61,'１６地域別商業の状況'!$L$64,'１６地域別商業の状況'!$L$67,'１６地域別商業の状況'!$L$70,'１６地域別商業の状況'!$L$73)</c:f>
              <c:strCache>
                <c:ptCount val="8"/>
                <c:pt idx="0">
                  <c:v>鹿角</c:v>
                </c:pt>
                <c:pt idx="1">
                  <c:v>大館・北秋田</c:v>
                </c:pt>
                <c:pt idx="2">
                  <c:v>能代・山本</c:v>
                </c:pt>
                <c:pt idx="3">
                  <c:v>秋田周辺</c:v>
                </c:pt>
                <c:pt idx="4">
                  <c:v>本荘・由利</c:v>
                </c:pt>
                <c:pt idx="5">
                  <c:v>大曲・仙北</c:v>
                </c:pt>
                <c:pt idx="6">
                  <c:v>横手・平鹿</c:v>
                </c:pt>
                <c:pt idx="7">
                  <c:v>湯沢・雄勝</c:v>
                </c:pt>
              </c:strCache>
            </c:strRef>
          </c:cat>
          <c:val>
            <c:numRef>
              <c:f>('１６地域別商業の状況'!$S$52,'１６地域別商業の状況'!$S$55,'１６地域別商業の状況'!$S$58,'１６地域別商業の状況'!$S$61,'１６地域別商業の状況'!$S$64,'１６地域別商業の状況'!$S$67,'１６地域別商業の状況'!$S$70,'１６地域別商業の状況'!$S$73)</c:f>
              <c:numCache>
                <c:ptCount val="8"/>
                <c:pt idx="0">
                  <c:v>3.235299986033241</c:v>
                </c:pt>
                <c:pt idx="1">
                  <c:v>10.213691414433649</c:v>
                </c:pt>
                <c:pt idx="2">
                  <c:v>7.691693768830183</c:v>
                </c:pt>
                <c:pt idx="3">
                  <c:v>42.892914862626945</c:v>
                </c:pt>
                <c:pt idx="4">
                  <c:v>8.828987010914025</c:v>
                </c:pt>
                <c:pt idx="5">
                  <c:v>11.42181607773499</c:v>
                </c:pt>
                <c:pt idx="6">
                  <c:v>10.10694546978192</c:v>
                </c:pt>
                <c:pt idx="7">
                  <c:v>5.608651409645045</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600" b="0" i="0" u="none" baseline="0">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増減率</a:t>
            </a:r>
          </a:p>
        </c:rich>
      </c:tx>
      <c:layout>
        <c:manualLayout>
          <c:xMode val="factor"/>
          <c:yMode val="factor"/>
          <c:x val="-0.43375"/>
          <c:y val="-0.01975"/>
        </c:manualLayout>
      </c:layout>
      <c:spPr>
        <a:effectLst>
          <a:outerShdw dist="35921" dir="2700000" algn="br">
            <a:prstClr val="black"/>
          </a:outerShdw>
        </a:effectLst>
      </c:spPr>
    </c:title>
    <c:plotArea>
      <c:layout>
        <c:manualLayout>
          <c:xMode val="edge"/>
          <c:yMode val="edge"/>
          <c:x val="0"/>
          <c:y val="0.09725"/>
          <c:w val="0.9465"/>
          <c:h val="0.895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６地域別商業の状況'!$L$52,'１６地域別商業の状況'!$L$55,'１６地域別商業の状況'!$L$58,'１６地域別商業の状況'!$L$61,'１６地域別商業の状況'!$L$64,'１６地域別商業の状況'!$L$67,'１６地域別商業の状況'!$L$70,'１６地域別商業の状況'!$L$73)</c:f>
              <c:strCache>
                <c:ptCount val="8"/>
                <c:pt idx="0">
                  <c:v>鹿角</c:v>
                </c:pt>
                <c:pt idx="1">
                  <c:v>大館・北秋田</c:v>
                </c:pt>
                <c:pt idx="2">
                  <c:v>能代・山本</c:v>
                </c:pt>
                <c:pt idx="3">
                  <c:v>秋田周辺</c:v>
                </c:pt>
                <c:pt idx="4">
                  <c:v>本荘・由利</c:v>
                </c:pt>
                <c:pt idx="5">
                  <c:v>大曲・仙北</c:v>
                </c:pt>
                <c:pt idx="6">
                  <c:v>横手・平鹿</c:v>
                </c:pt>
                <c:pt idx="7">
                  <c:v>湯沢・雄勝</c:v>
                </c:pt>
              </c:strCache>
            </c:strRef>
          </c:cat>
          <c:val>
            <c:numRef>
              <c:f>('１６地域別商業の状況'!$Q$52,'１６地域別商業の状況'!$Q$55,'１６地域別商業の状況'!$Q$58,'１６地域別商業の状況'!$Q$61,'１６地域別商業の状況'!$Q$64,'１６地域別商業の状況'!$Q$67,'１６地域別商業の状況'!$Q$70,'１６地域別商業の状況'!$Q$73)</c:f>
              <c:numCache>
                <c:ptCount val="8"/>
                <c:pt idx="0">
                  <c:v>-6.217466743782533</c:v>
                </c:pt>
                <c:pt idx="1">
                  <c:v>-12.74183925679707</c:v>
                </c:pt>
                <c:pt idx="2">
                  <c:v>-5.375552282768778</c:v>
                </c:pt>
                <c:pt idx="3">
                  <c:v>-9.590798216839094</c:v>
                </c:pt>
                <c:pt idx="4">
                  <c:v>-1.9716437749224633</c:v>
                </c:pt>
                <c:pt idx="5">
                  <c:v>-4.837503116947885</c:v>
                </c:pt>
                <c:pt idx="6">
                  <c:v>-8.208752378363686</c:v>
                </c:pt>
                <c:pt idx="7">
                  <c:v>-5.970898143502258</c:v>
                </c:pt>
              </c:numCache>
            </c:numRef>
          </c:val>
        </c:ser>
        <c:axId val="40859519"/>
        <c:axId val="32191352"/>
      </c:barChart>
      <c:catAx>
        <c:axId val="40859519"/>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725"/>
              <c:y val="0.12725"/>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32191352"/>
        <c:crosses val="autoZero"/>
        <c:auto val="1"/>
        <c:lblOffset val="100"/>
        <c:noMultiLvlLbl val="0"/>
      </c:catAx>
      <c:valAx>
        <c:axId val="32191352"/>
        <c:scaling>
          <c:orientation val="minMax"/>
        </c:scaling>
        <c:axPos val="l"/>
        <c:delete val="0"/>
        <c:numFmt formatCode="General" sourceLinked="1"/>
        <c:majorTickMark val="none"/>
        <c:minorTickMark val="none"/>
        <c:tickLblPos val="none"/>
        <c:spPr>
          <a:ln w="3175">
            <a:noFill/>
          </a:ln>
        </c:spPr>
        <c:crossAx val="4085951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年間商品販売額</a:t>
            </a:r>
          </a:p>
        </c:rich>
      </c:tx>
      <c:layout/>
      <c:spPr>
        <a:effectLst>
          <a:outerShdw dist="35921" dir="2700000" algn="br">
            <a:prstClr val="black"/>
          </a:outerShdw>
        </a:effectLst>
      </c:spPr>
    </c:title>
    <c:plotArea>
      <c:layout/>
      <c:barChart>
        <c:barDir val="col"/>
        <c:grouping val="clustered"/>
        <c:varyColors val="0"/>
        <c:ser>
          <c:idx val="1"/>
          <c:order val="0"/>
          <c:tx>
            <c:v>年間商品販売額</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rtl="1">
                      <a:defRPr/>
                    </a:pPr>
                    <a:r>
                      <a:rPr lang="en-US" cap="none" sz="1000" b="0" i="0" u="none" baseline="0">
                        <a:latin typeface="ＭＳ Ｐゴシック"/>
                        <a:ea typeface="ＭＳ Ｐゴシック"/>
                        <a:cs typeface="ＭＳ Ｐゴシック"/>
                      </a:rPr>
                      <a:t>26,634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rtl="1">
                      <a:defRPr/>
                    </a:pPr>
                    <a:r>
                      <a:rPr lang="en-US" cap="none" sz="1000" b="0" i="0" u="none" baseline="0">
                        <a:latin typeface="ＭＳ Ｐゴシック"/>
                        <a:ea typeface="ＭＳ Ｐゴシック"/>
                        <a:cs typeface="ＭＳ Ｐゴシック"/>
                      </a:rPr>
                      <a:t>28,925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rtl="1">
                      <a:defRPr/>
                    </a:pPr>
                    <a:r>
                      <a:rPr lang="en-US" cap="none" sz="1000" b="0" i="0" u="none" baseline="0">
                        <a:latin typeface="ＭＳ Ｐゴシック"/>
                        <a:ea typeface="ＭＳ Ｐゴシック"/>
                        <a:cs typeface="ＭＳ Ｐゴシック"/>
                      </a:rPr>
                      <a:t>31,296 </a:t>
                    </a:r>
                  </a:p>
                </c:rich>
              </c:tx>
              <c:numFmt formatCode="General" sourceLinked="1"/>
              <c:showLegendKey val="0"/>
              <c:showVal val="1"/>
              <c:showBubbleSize val="0"/>
              <c:showCatName val="0"/>
              <c:showSerName val="0"/>
              <c:showPercent val="0"/>
            </c:dLbl>
            <c:dLbl>
              <c:idx val="3"/>
              <c:tx>
                <c:rich>
                  <a:bodyPr vert="horz" rot="0" anchor="ctr"/>
                  <a:lstStyle/>
                  <a:p>
                    <a:pPr algn="ctr" rtl="1">
                      <a:defRPr/>
                    </a:pPr>
                    <a:r>
                      <a:rPr lang="en-US" cap="none" sz="1000" b="0" i="0" u="none" baseline="0">
                        <a:latin typeface="ＭＳ Ｐゴシック"/>
                        <a:ea typeface="ＭＳ Ｐゴシック"/>
                        <a:cs typeface="ＭＳ Ｐゴシック"/>
                      </a:rPr>
                      <a:t>34,898 </a:t>
                    </a:r>
                  </a:p>
                </c:rich>
              </c:tx>
              <c:numFmt formatCode="General" sourceLinked="1"/>
              <c:showLegendKey val="0"/>
              <c:showVal val="1"/>
              <c:showBubbleSize val="0"/>
              <c:showCatName val="0"/>
              <c:showSerName val="0"/>
              <c:showPercent val="0"/>
            </c:dLbl>
            <c:dLbl>
              <c:idx val="4"/>
              <c:tx>
                <c:rich>
                  <a:bodyPr vert="horz" rot="0" anchor="ctr"/>
                  <a:lstStyle/>
                  <a:p>
                    <a:pPr algn="ctr" rtl="1">
                      <a:defRPr/>
                    </a:pPr>
                    <a:r>
                      <a:rPr lang="en-US" cap="none" sz="1000" b="0" i="0" u="none" baseline="0">
                        <a:latin typeface="ＭＳ Ｐゴシック"/>
                        <a:ea typeface="ＭＳ Ｐゴシック"/>
                        <a:cs typeface="ＭＳ Ｐゴシック"/>
                      </a:rPr>
                      <a:t>36,227 </a:t>
                    </a:r>
                  </a:p>
                </c:rich>
              </c:tx>
              <c:numFmt formatCode="General" sourceLinked="1"/>
              <c:showLegendKey val="0"/>
              <c:showVal val="1"/>
              <c:showBubbleSize val="0"/>
              <c:showCatName val="0"/>
              <c:showSerName val="0"/>
              <c:showPercent val="0"/>
            </c:dLbl>
            <c:dLbl>
              <c:idx val="5"/>
              <c:tx>
                <c:rich>
                  <a:bodyPr vert="horz" rot="0" anchor="ctr"/>
                  <a:lstStyle/>
                  <a:p>
                    <a:pPr algn="ctr" rtl="1">
                      <a:defRPr/>
                    </a:pPr>
                    <a:r>
                      <a:rPr lang="en-US" cap="none" sz="1000" b="0" i="0" u="none" baseline="0">
                        <a:latin typeface="ＭＳ Ｐゴシック"/>
                        <a:ea typeface="ＭＳ Ｐゴシック"/>
                        <a:cs typeface="ＭＳ Ｐゴシック"/>
                      </a:rPr>
                      <a:t>37,515 </a:t>
                    </a:r>
                  </a:p>
                </c:rich>
              </c:tx>
              <c:numFmt formatCode="General" sourceLinked="1"/>
              <c:showLegendKey val="0"/>
              <c:showVal val="1"/>
              <c:showBubbleSize val="0"/>
              <c:showCatName val="0"/>
              <c:showSerName val="0"/>
              <c:showPercent val="0"/>
            </c:dLbl>
            <c:dLbl>
              <c:idx val="6"/>
              <c:tx>
                <c:rich>
                  <a:bodyPr vert="horz" rot="0" anchor="ctr"/>
                  <a:lstStyle/>
                  <a:p>
                    <a:pPr algn="ctr" rtl="1">
                      <a:defRPr/>
                    </a:pPr>
                    <a:r>
                      <a:rPr lang="en-US" cap="none" sz="1000" b="0" i="0" u="none" baseline="0">
                        <a:latin typeface="ＭＳ Ｐゴシック"/>
                        <a:ea typeface="ＭＳ Ｐゴシック"/>
                        <a:cs typeface="ＭＳ Ｐゴシック"/>
                      </a:rPr>
                      <a:t>35,288 </a:t>
                    </a:r>
                  </a:p>
                </c:rich>
              </c:tx>
              <c:numFmt formatCode="General" sourceLinked="1"/>
              <c:showLegendKey val="0"/>
              <c:showVal val="1"/>
              <c:showBubbleSize val="0"/>
              <c:showCatName val="0"/>
              <c:showSerName val="0"/>
              <c:showPercent val="0"/>
            </c:dLbl>
            <c:dLbl>
              <c:idx val="7"/>
              <c:tx>
                <c:rich>
                  <a:bodyPr vert="horz" rot="0" anchor="ctr"/>
                  <a:lstStyle/>
                  <a:p>
                    <a:pPr algn="ctr" rtl="1">
                      <a:defRPr/>
                    </a:pPr>
                    <a:r>
                      <a:rPr lang="en-US" cap="none" sz="1000" b="0" i="0" u="none" baseline="0">
                        <a:latin typeface="ＭＳ Ｐゴシック"/>
                        <a:ea typeface="ＭＳ Ｐゴシック"/>
                        <a:cs typeface="ＭＳ Ｐゴシック"/>
                      </a:rPr>
                      <a:t>27,141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'０１調査結果の概要'!#REF!</c:f>
              <c:strCache>
                <c:ptCount val="1"/>
                <c:pt idx="0">
                  <c:v>1</c:v>
                </c:pt>
              </c:strCache>
            </c:strRef>
          </c:cat>
          <c:val>
            <c:numRef>
              <c:f>'０１調査結果の概要'!#REF!</c:f>
              <c:numCache>
                <c:ptCount val="1"/>
                <c:pt idx="0">
                  <c:v>1</c:v>
                </c:pt>
              </c:numCache>
            </c:numRef>
          </c:val>
        </c:ser>
        <c:axId val="28244353"/>
        <c:axId val="52872586"/>
      </c:barChart>
      <c:lineChart>
        <c:grouping val="standard"/>
        <c:varyColors val="0"/>
        <c:ser>
          <c:idx val="0"/>
          <c:order val="1"/>
          <c:tx>
            <c:v>対前回増減率</c:v>
          </c:tx>
          <c:extLst>
            <c:ext xmlns:c14="http://schemas.microsoft.com/office/drawing/2007/8/2/chart" uri="{6F2FDCE9-48DA-4B69-8628-5D25D57E5C99}">
              <c14:invertSolidFillFmt>
                <c14:spPr>
                  <a:solidFill>
                    <a:srgbClr val="000000"/>
                  </a:solidFill>
                </c14:spPr>
              </c14:invertSolidFillFmt>
            </c:ext>
          </c:extLst>
          <c:marker>
            <c:symbol val="square"/>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'０１調査結果の概要'!#REF!</c:f>
              <c:strCache>
                <c:ptCount val="1"/>
                <c:pt idx="0">
                  <c:v>1</c:v>
                </c:pt>
              </c:strCache>
            </c:strRef>
          </c:cat>
          <c:val>
            <c:numRef>
              <c:f>'０１調査結果の概要'!#REF!</c:f>
              <c:numCache>
                <c:ptCount val="1"/>
                <c:pt idx="0">
                  <c:v>1</c:v>
                </c:pt>
              </c:numCache>
            </c:numRef>
          </c:val>
          <c:smooth val="0"/>
        </c:ser>
        <c:axId val="6091227"/>
        <c:axId val="54821044"/>
      </c:lineChart>
      <c:catAx>
        <c:axId val="2824435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(億円)</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2872586"/>
        <c:crosses val="autoZero"/>
        <c:auto val="0"/>
        <c:lblOffset val="100"/>
        <c:noMultiLvlLbl val="0"/>
      </c:catAx>
      <c:valAx>
        <c:axId val="52872586"/>
        <c:scaling>
          <c:orientation val="minMax"/>
          <c:max val="40000"/>
          <c:min val="5000"/>
        </c:scaling>
        <c:axPos val="l"/>
        <c:delete val="0"/>
        <c:numFmt formatCode="General" sourceLinked="1"/>
        <c:majorTickMark val="in"/>
        <c:minorTickMark val="none"/>
        <c:tickLblPos val="nextTo"/>
        <c:crossAx val="28244353"/>
        <c:crossesAt val="1"/>
        <c:crossBetween val="between"/>
        <c:dispUnits/>
        <c:majorUnit val="5000"/>
        <c:minorUnit val="1000"/>
      </c:valAx>
      <c:catAx>
        <c:axId val="6091227"/>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overlay val="0"/>
          <c:spPr>
            <a:noFill/>
            <a:ln>
              <a:noFill/>
            </a:ln>
          </c:spPr>
        </c:title>
        <c:delete val="1"/>
        <c:majorTickMark val="in"/>
        <c:minorTickMark val="none"/>
        <c:tickLblPos val="nextTo"/>
        <c:crossAx val="54821044"/>
        <c:crosses val="autoZero"/>
        <c:auto val="0"/>
        <c:lblOffset val="100"/>
        <c:noMultiLvlLbl val="0"/>
      </c:catAx>
      <c:valAx>
        <c:axId val="54821044"/>
        <c:scaling>
          <c:orientation val="minMax"/>
        </c:scaling>
        <c:axPos val="l"/>
        <c:delete val="0"/>
        <c:numFmt formatCode="General" sourceLinked="1"/>
        <c:majorTickMark val="in"/>
        <c:minorTickMark val="none"/>
        <c:tickLblPos val="nextTo"/>
        <c:crossAx val="6091227"/>
        <c:crosses val="max"/>
        <c:crossBetween val="between"/>
        <c:dispUnits/>
      </c:valAx>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年間商品販売額</a:t>
            </a:r>
          </a:p>
        </c:rich>
      </c:tx>
      <c:layout>
        <c:manualLayout>
          <c:xMode val="factor"/>
          <c:yMode val="factor"/>
          <c:x val="-0.305"/>
          <c:y val="-0.018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075"/>
          <c:y val="0.32125"/>
          <c:w val="0.61975"/>
          <c:h val="0.623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鹿角
(52,070)
1.9%</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大館・北秋田(255,473)
9.4%</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能代・山本
(151,956) 5.6%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秋田周辺
(1,525,855) 56.2%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本荘・由利
(171,405)
6.3%</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大曲・仙北
(226,092) 8.3%</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横手・平鹿
(237,594)
8.8%</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湯沢・雄勝
(93,674)
3.5%</a:t>
                    </a:r>
                  </a:p>
                </c:rich>
              </c:tx>
              <c:numFmt formatCode="General" sourceLinked="1"/>
              <c:showLegendKey val="0"/>
              <c:showVal val="0"/>
              <c:showBubbleSize val="0"/>
              <c:showCatName val="1"/>
              <c:showSerName val="0"/>
              <c:showPercent val="1"/>
            </c:dLbl>
            <c:numFmt formatCode="0%" sourceLinked="0"/>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１６地域別商業の状況'!$L$93,'１６地域別商業の状況'!$L$96,'１６地域別商業の状況'!$L$99,'１６地域別商業の状況'!$L$102,'１６地域別商業の状況'!$L$105,'１６地域別商業の状況'!$L$108,'１６地域別商業の状況'!$L$111,'１６地域別商業の状況'!$L$114)</c:f>
              <c:strCache>
                <c:ptCount val="8"/>
                <c:pt idx="0">
                  <c:v>鹿角</c:v>
                </c:pt>
                <c:pt idx="1">
                  <c:v>大館・北秋田</c:v>
                </c:pt>
                <c:pt idx="2">
                  <c:v>能代・山本</c:v>
                </c:pt>
                <c:pt idx="3">
                  <c:v>秋田周辺</c:v>
                </c:pt>
                <c:pt idx="4">
                  <c:v>本荘・由利</c:v>
                </c:pt>
                <c:pt idx="5">
                  <c:v>大曲・仙北</c:v>
                </c:pt>
                <c:pt idx="6">
                  <c:v>横手・平鹿</c:v>
                </c:pt>
                <c:pt idx="7">
                  <c:v>湯沢・雄勝</c:v>
                </c:pt>
              </c:strCache>
            </c:strRef>
          </c:cat>
          <c:val>
            <c:numRef>
              <c:f>('１６地域別商業の状況'!$S$93,'１６地域別商業の状況'!$S$96,'１６地域別商業の状況'!$S$99,'１６地域別商業の状況'!$S$102,'１６地域別商業の状況'!$S$105,'１６地域別商業の状況'!$S$108,'１６地域別商業の状況'!$S$111,'１６地域別商業の状況'!$S$114)</c:f>
              <c:numCache>
                <c:ptCount val="8"/>
                <c:pt idx="0">
                  <c:v>1.9184855496440838</c:v>
                </c:pt>
                <c:pt idx="1">
                  <c:v>9.41273783030964</c:v>
                </c:pt>
                <c:pt idx="2">
                  <c:v>5.598720764004539</c:v>
                </c:pt>
                <c:pt idx="3">
                  <c:v>56.219142852932066</c:v>
                </c:pt>
                <c:pt idx="4">
                  <c:v>6.315306618719879</c:v>
                </c:pt>
                <c:pt idx="5">
                  <c:v>8.330213844634725</c:v>
                </c:pt>
                <c:pt idx="6">
                  <c:v>8.753997612485815</c:v>
                </c:pt>
                <c:pt idx="7">
                  <c:v>3.451358082914536</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600" b="0" i="0" u="none" baseline="0">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増減率</a:t>
            </a:r>
          </a:p>
        </c:rich>
      </c:tx>
      <c:layout>
        <c:manualLayout>
          <c:xMode val="factor"/>
          <c:yMode val="factor"/>
          <c:x val="-0.3995"/>
          <c:y val="0.02"/>
        </c:manualLayout>
      </c:layout>
      <c:spPr>
        <a:effectLst>
          <a:outerShdw dist="35921" dir="2700000" algn="br">
            <a:prstClr val="black"/>
          </a:outerShdw>
        </a:effectLst>
      </c:spPr>
    </c:title>
    <c:plotArea>
      <c:layout>
        <c:manualLayout>
          <c:xMode val="edge"/>
          <c:yMode val="edge"/>
          <c:x val="0.022"/>
          <c:y val="0.1485"/>
          <c:w val="0.97525"/>
          <c:h val="0.78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txPr>
                <a:bodyPr vert="horz" rot="0" anchor="ctr"/>
                <a:lstStyle/>
                <a:p>
                  <a:pPr algn="ctr" rtl="1">
                    <a:defRPr lang="en-US" cap="none" sz="8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６地域別商業の状況'!$L$93,'１６地域別商業の状況'!$L$96,'１６地域別商業の状況'!$L$99,'１６地域別商業の状況'!$L$102,'１６地域別商業の状況'!$L$105,'１６地域別商業の状況'!$L$108,'１６地域別商業の状況'!$L$111,'１６地域別商業の状況'!$L$114)</c:f>
              <c:strCache>
                <c:ptCount val="8"/>
                <c:pt idx="0">
                  <c:v>鹿角</c:v>
                </c:pt>
                <c:pt idx="1">
                  <c:v>大館・北秋田</c:v>
                </c:pt>
                <c:pt idx="2">
                  <c:v>能代・山本</c:v>
                </c:pt>
                <c:pt idx="3">
                  <c:v>秋田周辺</c:v>
                </c:pt>
                <c:pt idx="4">
                  <c:v>本荘・由利</c:v>
                </c:pt>
                <c:pt idx="5">
                  <c:v>大曲・仙北</c:v>
                </c:pt>
                <c:pt idx="6">
                  <c:v>横手・平鹿</c:v>
                </c:pt>
                <c:pt idx="7">
                  <c:v>湯沢・雄勝</c:v>
                </c:pt>
              </c:strCache>
            </c:strRef>
          </c:cat>
          <c:val>
            <c:numRef>
              <c:f>('１６地域別商業の状況'!$Q$93,'１６地域別商業の状況'!$Q$96,'１６地域別商業の状況'!$Q$99,'１６地域別商業の状況'!$Q$102,'１６地域別商業の状況'!$Q$105,'１６地域別商業の状況'!$Q$108,'１６地域別商業の状況'!$Q$111,'１６地域別商業の状況'!$Q$114)</c:f>
              <c:numCache>
                <c:ptCount val="8"/>
                <c:pt idx="0">
                  <c:v>-10.754991858771103</c:v>
                </c:pt>
                <c:pt idx="1">
                  <c:v>-18.424842340544423</c:v>
                </c:pt>
                <c:pt idx="2">
                  <c:v>-35.68816658202133</c:v>
                </c:pt>
                <c:pt idx="3">
                  <c:v>-22.997945575670286</c:v>
                </c:pt>
                <c:pt idx="4">
                  <c:v>-16.760555172447287</c:v>
                </c:pt>
                <c:pt idx="5">
                  <c:v>-37.22474115742681</c:v>
                </c:pt>
                <c:pt idx="6">
                  <c:v>-9.42140316499369</c:v>
                </c:pt>
                <c:pt idx="7">
                  <c:v>-15.634850586306898</c:v>
                </c:pt>
              </c:numCache>
            </c:numRef>
          </c:val>
        </c:ser>
        <c:axId val="21286713"/>
        <c:axId val="57362690"/>
      </c:barChart>
      <c:catAx>
        <c:axId val="21286713"/>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7575"/>
              <c:y val="0.124"/>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57362690"/>
        <c:crosses val="autoZero"/>
        <c:auto val="0"/>
        <c:lblOffset val="100"/>
        <c:noMultiLvlLbl val="0"/>
      </c:catAx>
      <c:valAx>
        <c:axId val="57362690"/>
        <c:scaling>
          <c:orientation val="minMax"/>
        </c:scaling>
        <c:axPos val="l"/>
        <c:delete val="1"/>
        <c:majorTickMark val="in"/>
        <c:minorTickMark val="none"/>
        <c:tickLblPos val="nextTo"/>
        <c:crossAx val="2128671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事業所数全体の推移</a:t>
            </a:r>
          </a:p>
        </c:rich>
      </c:tx>
      <c:layout>
        <c:manualLayout>
          <c:xMode val="factor"/>
          <c:yMode val="factor"/>
          <c:x val="0"/>
          <c:y val="0"/>
        </c:manualLayout>
      </c:layout>
      <c:spPr>
        <a:effectLst>
          <a:outerShdw dist="35921" dir="2700000" algn="br">
            <a:prstClr val="black"/>
          </a:outerShdw>
        </a:effectLst>
      </c:spPr>
    </c:title>
    <c:plotArea>
      <c:layout>
        <c:manualLayout>
          <c:xMode val="edge"/>
          <c:yMode val="edge"/>
          <c:x val="0.05275"/>
          <c:y val="0.17825"/>
          <c:w val="0.86875"/>
          <c:h val="0.7205"/>
        </c:manualLayout>
      </c:layout>
      <c:barChart>
        <c:barDir val="col"/>
        <c:grouping val="clustered"/>
        <c:varyColors val="0"/>
        <c:ser>
          <c:idx val="1"/>
          <c:order val="0"/>
          <c:tx>
            <c:v>年間商品販売額</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'０２事業所数'!$M$18:$M$25</c:f>
              <c:strCache>
                <c:ptCount val="8"/>
                <c:pt idx="0">
                  <c:v>57年</c:v>
                </c:pt>
                <c:pt idx="1">
                  <c:v>60年</c:v>
                </c:pt>
                <c:pt idx="2">
                  <c:v>63年</c:v>
                </c:pt>
                <c:pt idx="3">
                  <c:v>3年</c:v>
                </c:pt>
                <c:pt idx="4">
                  <c:v>6年</c:v>
                </c:pt>
                <c:pt idx="5">
                  <c:v>9年</c:v>
                </c:pt>
                <c:pt idx="6">
                  <c:v>11年</c:v>
                </c:pt>
                <c:pt idx="7">
                  <c:v>14年</c:v>
                </c:pt>
              </c:strCache>
            </c:strRef>
          </c:cat>
          <c:val>
            <c:numRef>
              <c:f>'０２事業所数'!$N$18:$N$25</c:f>
              <c:numCache>
                <c:ptCount val="8"/>
                <c:pt idx="0">
                  <c:v>25507</c:v>
                </c:pt>
                <c:pt idx="1">
                  <c:v>23886</c:v>
                </c:pt>
                <c:pt idx="2">
                  <c:v>23874</c:v>
                </c:pt>
                <c:pt idx="3">
                  <c:v>23548</c:v>
                </c:pt>
                <c:pt idx="4">
                  <c:v>21868</c:v>
                </c:pt>
                <c:pt idx="5">
                  <c:v>20493</c:v>
                </c:pt>
                <c:pt idx="6">
                  <c:v>20346</c:v>
                </c:pt>
                <c:pt idx="7">
                  <c:v>18047</c:v>
                </c:pt>
              </c:numCache>
            </c:numRef>
          </c:val>
        </c:ser>
        <c:axId val="23627349"/>
        <c:axId val="11319550"/>
      </c:barChart>
      <c:lineChart>
        <c:grouping val="standard"/>
        <c:varyColors val="0"/>
        <c:ser>
          <c:idx val="0"/>
          <c:order val="1"/>
          <c:tx>
            <c:v>対前回増減率</c:v>
          </c:tx>
          <c:extLst>
            <c:ext xmlns:c14="http://schemas.microsoft.com/office/drawing/2007/8/2/chart" uri="{6F2FDCE9-48DA-4B69-8628-5D25D57E5C99}">
              <c14:invertSolidFillFmt>
                <c14:spPr>
                  <a:solidFill>
                    <a:srgbClr val="000000"/>
                  </a:solidFill>
                </c14:spPr>
              </c14:invertSolidFillFmt>
            </c:ext>
          </c:extLst>
          <c:marker>
            <c:symbol val="squar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'０２事業所数'!$O$18:$O$25</c:f>
              <c:numCache>
                <c:ptCount val="8"/>
                <c:pt idx="0">
                  <c:v>2.9</c:v>
                </c:pt>
                <c:pt idx="1">
                  <c:v>-6.4</c:v>
                </c:pt>
                <c:pt idx="2">
                  <c:v>-0.1</c:v>
                </c:pt>
                <c:pt idx="3">
                  <c:v>-1.4</c:v>
                </c:pt>
                <c:pt idx="4">
                  <c:v>-7.1</c:v>
                </c:pt>
                <c:pt idx="5">
                  <c:v>-6.3</c:v>
                </c:pt>
                <c:pt idx="6">
                  <c:v>-7.3</c:v>
                </c:pt>
                <c:pt idx="7">
                  <c:v>-11.3</c:v>
                </c:pt>
              </c:numCache>
            </c:numRef>
          </c:val>
          <c:smooth val="0"/>
        </c:ser>
        <c:axId val="34767087"/>
        <c:axId val="44468328"/>
      </c:lineChart>
      <c:catAx>
        <c:axId val="2362734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(事業所)</a:t>
                </a:r>
              </a:p>
            </c:rich>
          </c:tx>
          <c:layout>
            <c:manualLayout>
              <c:xMode val="factor"/>
              <c:yMode val="factor"/>
              <c:x val="0.279"/>
              <c:y val="-0.13"/>
            </c:manualLayout>
          </c:layout>
          <c:overlay val="0"/>
          <c:spPr>
            <a:noFill/>
            <a:ln>
              <a:noFill/>
            </a:ln>
          </c:spPr>
        </c:title>
        <c:delete val="0"/>
        <c:numFmt formatCode="General" sourceLinked="1"/>
        <c:majorTickMark val="in"/>
        <c:minorTickMark val="none"/>
        <c:tickLblPos val="nextTo"/>
        <c:crossAx val="11319550"/>
        <c:crosses val="autoZero"/>
        <c:auto val="0"/>
        <c:lblOffset val="100"/>
        <c:noMultiLvlLbl val="0"/>
      </c:catAx>
      <c:valAx>
        <c:axId val="11319550"/>
        <c:scaling>
          <c:orientation val="minMax"/>
          <c:max val="4000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crossAx val="23627349"/>
        <c:crossesAt val="1"/>
        <c:crossBetween val="between"/>
        <c:dispUnits/>
      </c:valAx>
      <c:catAx>
        <c:axId val="3476708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a:t>
                </a:r>
              </a:p>
            </c:rich>
          </c:tx>
          <c:layout>
            <c:manualLayout>
              <c:xMode val="factor"/>
              <c:yMode val="factor"/>
              <c:x val="-0.00375"/>
              <c:y val="0.142"/>
            </c:manualLayout>
          </c:layout>
          <c:overlay val="0"/>
          <c:spPr>
            <a:noFill/>
            <a:ln>
              <a:noFill/>
            </a:ln>
          </c:spPr>
        </c:title>
        <c:delete val="1"/>
        <c:majorTickMark val="in"/>
        <c:minorTickMark val="none"/>
        <c:tickLblPos val="nextTo"/>
        <c:crossAx val="44468328"/>
        <c:crosses val="autoZero"/>
        <c:auto val="0"/>
        <c:lblOffset val="100"/>
        <c:noMultiLvlLbl val="0"/>
      </c:catAx>
      <c:valAx>
        <c:axId val="44468328"/>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対前回増減率</a:t>
                </a:r>
              </a:p>
            </c:rich>
          </c:tx>
          <c:layout>
            <c:manualLayout>
              <c:xMode val="factor"/>
              <c:yMode val="factor"/>
              <c:x val="-0.008"/>
              <c:y val="-0.0045"/>
            </c:manualLayout>
          </c:layout>
          <c:overlay val="0"/>
          <c:spPr>
            <a:noFill/>
            <a:ln>
              <a:noFill/>
            </a:ln>
          </c:spPr>
        </c:title>
        <c:delete val="0"/>
        <c:numFmt formatCode="General" sourceLinked="1"/>
        <c:majorTickMark val="in"/>
        <c:minorTickMark val="none"/>
        <c:tickLblPos val="nextTo"/>
        <c:crossAx val="34767087"/>
        <c:crosses val="max"/>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増減率</a:t>
            </a:r>
          </a:p>
        </c:rich>
      </c:tx>
      <c:layout>
        <c:manualLayout>
          <c:xMode val="factor"/>
          <c:yMode val="factor"/>
          <c:x val="-0.41325"/>
          <c:y val="0.033"/>
        </c:manualLayout>
      </c:layout>
      <c:spPr>
        <a:effectLst>
          <a:outerShdw dist="35921" dir="2700000" algn="br">
            <a:prstClr val="black"/>
          </a:outerShdw>
        </a:effectLst>
      </c:spPr>
    </c:title>
    <c:plotArea>
      <c:layout>
        <c:manualLayout>
          <c:xMode val="edge"/>
          <c:yMode val="edge"/>
          <c:x val="0.008"/>
          <c:y val="0.09625"/>
          <c:w val="0.98925"/>
          <c:h val="0.86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'０２事業所数'!$B$63:$B$68</c:f>
              <c:strCache>
                <c:ptCount val="6"/>
                <c:pt idx="0">
                  <c:v>各種商品卸売業</c:v>
                </c:pt>
                <c:pt idx="1">
                  <c:v>繊維・衣服等卸売業</c:v>
                </c:pt>
                <c:pt idx="2">
                  <c:v>飲食料品卸売業</c:v>
                </c:pt>
                <c:pt idx="3">
                  <c:v>建築材料、鉱物・金属材料等卸売業</c:v>
                </c:pt>
                <c:pt idx="4">
                  <c:v>機械器具卸売業</c:v>
                </c:pt>
                <c:pt idx="5">
                  <c:v>その他の卸売業</c:v>
                </c:pt>
              </c:strCache>
            </c:strRef>
          </c:cat>
          <c:val>
            <c:numRef>
              <c:f>'０２事業所数'!$J$63:$J$68</c:f>
              <c:numCache>
                <c:ptCount val="6"/>
                <c:pt idx="0">
                  <c:v>-52.38095238095239</c:v>
                </c:pt>
                <c:pt idx="1">
                  <c:v>-12.244897959183673</c:v>
                </c:pt>
                <c:pt idx="2">
                  <c:v>-7.883817427385892</c:v>
                </c:pt>
                <c:pt idx="3">
                  <c:v>-9.422850412249705</c:v>
                </c:pt>
                <c:pt idx="4">
                  <c:v>-8.005082592121983</c:v>
                </c:pt>
                <c:pt idx="5">
                  <c:v>-8.293460925039872</c:v>
                </c:pt>
              </c:numCache>
            </c:numRef>
          </c:val>
        </c:ser>
        <c:axId val="64670633"/>
        <c:axId val="45164786"/>
      </c:barChart>
      <c:catAx>
        <c:axId val="64670633"/>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5175"/>
              <c:y val="0.11925"/>
            </c:manualLayout>
          </c:layout>
          <c:overlay val="0"/>
          <c:spPr>
            <a:noFill/>
            <a:ln>
              <a:noFill/>
            </a:ln>
          </c:spPr>
        </c:title>
        <c:delete val="0"/>
        <c:numFmt formatCode="General" sourceLinked="1"/>
        <c:majorTickMark val="in"/>
        <c:minorTickMark val="none"/>
        <c:tickLblPos val="high"/>
        <c:txPr>
          <a:bodyPr vert="wordArtVert" rot="0"/>
          <a:lstStyle/>
          <a:p>
            <a:pPr>
              <a:defRPr lang="en-US" cap="none" sz="850" b="0" i="0" u="none" baseline="0">
                <a:latin typeface="ＭＳ Ｐゴシック"/>
                <a:ea typeface="ＭＳ Ｐゴシック"/>
                <a:cs typeface="ＭＳ Ｐゴシック"/>
              </a:defRPr>
            </a:pPr>
          </a:p>
        </c:txPr>
        <c:crossAx val="45164786"/>
        <c:crosses val="autoZero"/>
        <c:auto val="1"/>
        <c:lblOffset val="100"/>
        <c:noMultiLvlLbl val="0"/>
      </c:catAx>
      <c:valAx>
        <c:axId val="45164786"/>
        <c:scaling>
          <c:orientation val="minMax"/>
        </c:scaling>
        <c:axPos val="l"/>
        <c:delete val="0"/>
        <c:numFmt formatCode="General" sourceLinked="1"/>
        <c:majorTickMark val="none"/>
        <c:minorTickMark val="none"/>
        <c:tickLblPos val="none"/>
        <c:crossAx val="64670633"/>
        <c:crossesAt val="1"/>
        <c:crossBetween val="between"/>
        <c:dispUnits/>
        <c:majorUnit val="5"/>
        <c:minorUnit val="1"/>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構成比</a:t>
            </a:r>
          </a:p>
        </c:rich>
      </c:tx>
      <c:layout>
        <c:manualLayout>
          <c:xMode val="factor"/>
          <c:yMode val="factor"/>
          <c:x val="-0.35375"/>
          <c:y val="-0.0115"/>
        </c:manualLayout>
      </c:layout>
      <c:spPr>
        <a:effectLst>
          <a:outerShdw dist="35921" dir="2700000" algn="br">
            <a:prstClr val="black"/>
          </a:outerShdw>
        </a:effectLst>
      </c:spPr>
    </c:title>
    <c:view3D>
      <c:rotX val="50"/>
      <c:hPercent val="100"/>
      <c:rotY val="0"/>
      <c:depthPercent val="100"/>
      <c:rAngAx val="1"/>
    </c:view3D>
    <c:plotArea>
      <c:layout>
        <c:manualLayout>
          <c:xMode val="edge"/>
          <c:yMode val="edge"/>
          <c:x val="0.20475"/>
          <c:y val="0.25875"/>
          <c:w val="0.54325"/>
          <c:h val="0.56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各種商品
小売業(53)
0.4%</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織物・衣服・身の回り品小売業(1,936)
12.9%</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飲食料品
小売業
(6,016)
40.1%</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自動車・自転車小売業
(932) 6.2%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rtl="1">
                      <a:defRPr/>
                    </a:pPr>
                    <a:r>
                      <a:rPr lang="en-US" cap="none" sz="800" b="0" i="0" u="none" baseline="0">
                        <a:latin typeface="ＭＳ Ｐゴシック"/>
                        <a:ea typeface="ＭＳ Ｐゴシック"/>
                        <a:cs typeface="ＭＳ Ｐゴシック"/>
                      </a:rPr>
                      <a:t>家具・じゅう器・機械器
具小売業
(1,405)
9.4%</a:t>
                    </a:r>
                  </a:p>
                </c:rich>
              </c:tx>
              <c:numFmt formatCode="General" sourceLinked="1"/>
              <c:showLegendKey val="0"/>
              <c:showVal val="0"/>
              <c:showBubbleSize val="0"/>
              <c:showCatName val="1"/>
              <c:showSerName val="0"/>
              <c:showPercent val="1"/>
            </c:dLbl>
            <c:dLbl>
              <c:idx val="5"/>
              <c:tx>
                <c:rich>
                  <a:bodyPr vert="horz" rot="0" anchor="ctr"/>
                  <a:lstStyle/>
                  <a:p>
                    <a:pPr algn="ctr" rtl="1">
                      <a:defRPr/>
                    </a:pPr>
                    <a:r>
                      <a:rPr lang="en-US" cap="none" sz="800" b="0" i="0" u="none" baseline="0">
                        <a:latin typeface="ＭＳ Ｐゴシック"/>
                        <a:ea typeface="ＭＳ Ｐゴシック"/>
                        <a:cs typeface="ＭＳ Ｐゴシック"/>
                      </a:rPr>
                      <a:t>その他の
小売業
(4,653)
31.0%</a:t>
                    </a:r>
                  </a:p>
                </c:rich>
              </c:tx>
              <c:numFmt formatCode="General" sourceLinked="1"/>
              <c:showLegendKey val="0"/>
              <c:showVal val="0"/>
              <c:showBubbleSize val="0"/>
              <c:showCatName val="1"/>
              <c:showSerName val="0"/>
              <c:showPercent val="1"/>
            </c:dLbl>
            <c:numFmt formatCode="0%" sourceLinked="0"/>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'０２事業所数'!$B$72:$B$77</c:f>
              <c:strCache>
                <c:ptCount val="6"/>
                <c:pt idx="0">
                  <c:v>各種商品小売業</c:v>
                </c:pt>
                <c:pt idx="1">
                  <c:v>織物・衣服・身の回り品小売業</c:v>
                </c:pt>
                <c:pt idx="2">
                  <c:v>飲食料品小売業</c:v>
                </c:pt>
                <c:pt idx="3">
                  <c:v>自動車・自転車小売業</c:v>
                </c:pt>
                <c:pt idx="4">
                  <c:v>家具・じゅう器・機械器具小売業</c:v>
                </c:pt>
                <c:pt idx="5">
                  <c:v>その他の小売業</c:v>
                </c:pt>
              </c:strCache>
            </c:strRef>
          </c:cat>
          <c:val>
            <c:numRef>
              <c:f>'０２事業所数'!$L$72:$L$77</c:f>
              <c:numCache>
                <c:ptCount val="6"/>
                <c:pt idx="0">
                  <c:v>0.35345115038346114</c:v>
                </c:pt>
                <c:pt idx="1">
                  <c:v>12.910970323441148</c:v>
                </c:pt>
                <c:pt idx="2">
                  <c:v>40.12004001333778</c:v>
                </c:pt>
                <c:pt idx="3">
                  <c:v>6.215405135045015</c:v>
                </c:pt>
                <c:pt idx="4">
                  <c:v>9.369789929976658</c:v>
                </c:pt>
                <c:pt idx="5">
                  <c:v>31.030343447815937</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6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増減率</a:t>
            </a:r>
          </a:p>
        </c:rich>
      </c:tx>
      <c:layout>
        <c:manualLayout>
          <c:xMode val="factor"/>
          <c:yMode val="factor"/>
          <c:x val="-0.403"/>
          <c:y val="0.004"/>
        </c:manualLayout>
      </c:layout>
      <c:spPr>
        <a:effectLst>
          <a:outerShdw dist="35921" dir="2700000" algn="br">
            <a:prstClr val="black"/>
          </a:outerShdw>
        </a:effectLst>
      </c:spPr>
    </c:title>
    <c:plotArea>
      <c:layout>
        <c:manualLayout>
          <c:xMode val="edge"/>
          <c:yMode val="edge"/>
          <c:x val="0.019"/>
          <c:y val="0.1665"/>
          <c:w val="0.95375"/>
          <c:h val="0.791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'０２事業所数'!$B$72:$B$77</c:f>
              <c:strCache>
                <c:ptCount val="6"/>
                <c:pt idx="0">
                  <c:v>各種商品小売業</c:v>
                </c:pt>
                <c:pt idx="1">
                  <c:v>織物・衣服・身の回り品小売業</c:v>
                </c:pt>
                <c:pt idx="2">
                  <c:v>飲食料品小売業</c:v>
                </c:pt>
                <c:pt idx="3">
                  <c:v>自動車・自転車小売業</c:v>
                </c:pt>
                <c:pt idx="4">
                  <c:v>家具・じゅう器・機械器具小売業</c:v>
                </c:pt>
                <c:pt idx="5">
                  <c:v>その他の小売業</c:v>
                </c:pt>
              </c:strCache>
            </c:strRef>
          </c:cat>
          <c:val>
            <c:numRef>
              <c:f>'０２事業所数'!$J$72:$J$77</c:f>
              <c:numCache>
                <c:ptCount val="6"/>
                <c:pt idx="0">
                  <c:v>-38.372093023255815</c:v>
                </c:pt>
                <c:pt idx="1">
                  <c:v>-10.783410138248847</c:v>
                </c:pt>
                <c:pt idx="2">
                  <c:v>-8.848484848484848</c:v>
                </c:pt>
                <c:pt idx="3">
                  <c:v>-13.783533765032377</c:v>
                </c:pt>
                <c:pt idx="4">
                  <c:v>-13.37854500616523</c:v>
                </c:pt>
                <c:pt idx="5">
                  <c:v>-14.482631869141702</c:v>
                </c:pt>
              </c:numCache>
            </c:numRef>
          </c:val>
        </c:ser>
        <c:axId val="3829891"/>
        <c:axId val="34469020"/>
      </c:barChart>
      <c:catAx>
        <c:axId val="3829891"/>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155"/>
              <c:y val="0.118"/>
            </c:manualLayout>
          </c:layout>
          <c:overlay val="0"/>
          <c:spPr>
            <a:noFill/>
            <a:ln>
              <a:noFill/>
            </a:ln>
          </c:spPr>
        </c:title>
        <c:delete val="0"/>
        <c:numFmt formatCode="General" sourceLinked="1"/>
        <c:majorTickMark val="in"/>
        <c:minorTickMark val="none"/>
        <c:tickLblPos val="high"/>
        <c:txPr>
          <a:bodyPr vert="wordArtVert" rot="0"/>
          <a:lstStyle/>
          <a:p>
            <a:pPr>
              <a:defRPr lang="en-US" cap="none" sz="800" b="0" i="0" u="none" baseline="0">
                <a:latin typeface="ＭＳ Ｐゴシック"/>
                <a:ea typeface="ＭＳ Ｐゴシック"/>
                <a:cs typeface="ＭＳ Ｐゴシック"/>
              </a:defRPr>
            </a:pPr>
          </a:p>
        </c:txPr>
        <c:crossAx val="34469020"/>
        <c:crosses val="autoZero"/>
        <c:auto val="1"/>
        <c:lblOffset val="100"/>
        <c:noMultiLvlLbl val="0"/>
      </c:catAx>
      <c:valAx>
        <c:axId val="34469020"/>
        <c:scaling>
          <c:orientation val="minMax"/>
        </c:scaling>
        <c:axPos val="l"/>
        <c:delete val="0"/>
        <c:numFmt formatCode="General" sourceLinked="1"/>
        <c:majorTickMark val="none"/>
        <c:minorTickMark val="none"/>
        <c:tickLblPos val="none"/>
        <c:crossAx val="382989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 Id="rId7" Type="http://schemas.openxmlformats.org/officeDocument/2006/relationships/chart" Target="/xl/charts/chart20.xml" /><Relationship Id="rId8" Type="http://schemas.openxmlformats.org/officeDocument/2006/relationships/chart" Target="/xl/charts/chart2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76200</xdr:rowOff>
    </xdr:from>
    <xdr:to>
      <xdr:col>11</xdr:col>
      <xdr:colOff>85725</xdr:colOff>
      <xdr:row>103</xdr:row>
      <xdr:rowOff>133350</xdr:rowOff>
    </xdr:to>
    <xdr:sp>
      <xdr:nvSpPr>
        <xdr:cNvPr id="1" name="TextBox 1"/>
        <xdr:cNvSpPr txBox="1">
          <a:spLocks noChangeArrowheads="1"/>
        </xdr:cNvSpPr>
      </xdr:nvSpPr>
      <xdr:spPr>
        <a:xfrm>
          <a:off x="1047750" y="76200"/>
          <a:ext cx="6581775" cy="1771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利 用 上 の 注 意
１　主な用語の説明
(1) 事業所  
　　　原則として一定の場所すなわち一区画を占めて「有体的商品を購入して販売する事業所」であって、一般的に卸売業、小売業といわれる事業所をいう。
(2) 卸売業
　　ア　小売業者又は他の卸売業者に商品を販売する事業所
    イ　産業用使用者(工場、鉱山、建設業者、官公庁、学校、病院、ホテルなど)に、業務用として商品を販売する事業所
    ウ　製造業者が別の場所に経営している事業所で、自社製品を販売する事業所
　　エ　商品を卸売し、かつ同種商品の修理を行う事業所
    オ　他人又は他の事業所のために商品の売買の代理行為を行い、又は仲立人として商品の売買のあっせ　　　んをする事業所
(3) 小売業
　　ア　主として、個人(個人経営の農林漁家への販売を含む｡)又は家庭用消費のために商品を購入し、販売する事業所
　　イ　商品を販売し、かつ同種商品の修理を行う事業所。なお、修理料収入の方が多くても同種商品を販売している場合は小売業とする。　　
    ウ　製造した商品をその場所で個人又は家庭用消費者に販売する事業所
　　エ　ガソリンスタンド
　　オ　主として無店舗販売を行う事業所(販売する場所そのものは無店舗であっても、商品の販売活動の　　　拠点となる事務所などのある訪問販売又は通信販売の事業所）で、主として個人又は家庭用消費者に販売する事業所
(4) 従業者及び就業者
　　平成14年6月1日現在で、この事業所の業務に従事している従業者、就業者をいう。
  　従業者とは　「個人事業主及び無給家族従業者」、「有給役員」、「常用雇用者」の計をいい、就業者とは従業者に「臨時雇用者」、「出向・派遣受入者」を併せたものをいう。
① 「個人事業主及び無給家族従業者」とは,「個人事業主」は個人経営の事業主でその事業所の実際の業　　務に従事している者、「無給家族従業者」は個人事業主の家族で賃金・給与を受けず、ふだん事業所の仕事を手伝っている者をいう。
② 「有給役員」とは、法人、団体の役員（常勤、非常勤を問わない）で給与を受けている者をいう。
③ 「常用雇用者」とは「正社員・正職員」、「パート・アルバイト等」と呼ばれている者で次のいずれかに該当する者をいう。
　ア、期間を定めずに雇用されている者
　イ、1 か月を超える期間を定めて雇用されている者
　ウ、ア、イ以外の雇用者のうち、平成14年の4月、5月のそれぞれの月に18 日以上雇用されていた者
④ 「臨時雇用者」とは、常用雇用者以外の雇用者で1 か月以内の期間を定めて雇用されている者や日々雇　用されている者をいう。
⑤ 「派遣・下請受入者」とは、他の会社など別経営の事業所から派遣されている者、又は下請けとして他の会社など別経営の事業所から来て業務に従事している者をいう。
(5) 年間商品販売額
　　平成１３年４月１日から平成１４年３月３１日までの１年間の商品販売額をいい、消費税を含む。
(6) その他の収入額
　　平成13 年4月1 日から平成14 年3 月31 日までの1 年間の商品販売に関する修理料及び仲立手数料、製　造業出荷額、飲食部門収入額、サービス業収入額などの商業活動以外の事業による収入額を合計したもの　で、消費税額を含む。
(７) 売場面積（小売業のみ）
　　事業所が商品を販売するために実際に使用している延床面積（飲食部門（食堂・喫茶）、屋外展示場（植　木、石材等）、事務室、倉庫等は除く）をいう。
　　なお、牛乳小売業、自動車(新車・中古)小売業、建具・畳・宗教用具小売業のうち建具小売業及び畳
　小売業に該当する事業所、ガソリンスタンド、新聞小売業、また、店頭での販売がない訪問販売、通信　・カタログ販売など売場面積のない事業所は調査から除かれている。
(8) セルフサービス方式（小売業のみ）
　セルフサービス方式とは、①商品が無包装、あるいはプリパッケージされ、値段が付けられていること、②備え付けの買物カゴ、ショッピングカートなどで客が自由に商品を取り集められる形式、③売場の出口などに設けられた勘定場で客が一括して代金の支払いを行う形式、の三つの条件を兼ねている場合をいう。
　　商業統計調査でいう「セルフサービス方式採用」の事業所とは上記条件による販売を売場面積の50 ％以上で行っている事業所をいう。
(9) 産業細分類の新設について
　日本標準産業分類の改訂（平成14 年7月 総務省告示）に伴い、「小売業57 飲食料品小売業に5791 コンビニエンスストア（飲食料品を中心とするものに限る）」が新設されたため、商業統計調査においては産業分類別表章を行っている。なお、産業分類によるコンビニエンスストアと業態分類によるコンビニエンスストアの定義には相違があるので、利用に当たっては留意されたい。
（10)   大規模小売店舗内事業所について
  「大規模小売店舗立地法」が平成１２年６月から施行されたことに伴い、大規模小売店舗の面積が変更されたため前回調査と今回調査の大規模小売店舗の数値は単純に比較出来ない。
   平成１１年　　第１種　３，０００㎡以上
             　　　第２種　５００㎡以上３，０００㎡未満
　 平成１４年　　１，０００㎡以上
(11) 商品手持額
　平成14年3月末日現在、販売目的で保有している全ての手持商品額（仕入れ時の原価による）
２　そ  の　他
　(1) 統計表中の記号
　　[－]　実数について該当のないもの、又は調査していないもの。
    [０]  掲載単位に満たないもの。
　　[ｘ]  該当事業所数が１または２の場合は事業所が特定される恐れがあるため、数字を秘匿したものである。 なお、事業所数が3以上であっても、ｘが算出される恐れのあるものについては、同様の扱いとした。
　　[▲]　減少したもの
　(2) 統計表の数値
　　　統計表の数値は単位未満を四捨五入しているため、合計数値と内訳数値の計は一致しないことがある。
　(3) 平成１４年商業統計調査において産業分類の改訂及び業態分類の見直しを行っている。平成１１年の　　数値は平成１４年の定義に合わせて組み替えており、平成１１年公表値とは一致しない。
   　また、「前回比」とは特に断りがない限り、平成１１年調査との比較をいう。
  (4) 統計表中の地域区分
　　　鹿　 角　 地  域：  鹿角市,鹿角郡
　　　大館・北秋田地域：　大館市,北秋田郡
　　　能 代・山 本地域：  能代市,山本郡
　　　秋　 田 周辺地域：　秋田市,男鹿市,南秋田郡,河辺郡
　　　本 荘・由 利地域：  本荘市,由利郡
　　　大 曲・仙 北地域：  大曲市,仙北郡
　　　横 手・平 鹿地域：  横手市,平鹿郡
　　　湯 沢・雄 勝地域：  湯沢市,雄勝郡
  (5) この「秋田県の商業」の数値は、後日、経済産業省が公表する数値と異なる場合があります。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0.10825</cdr:y>
    </cdr:from>
    <cdr:to>
      <cdr:x>0.12925</cdr:x>
      <cdr:y>0.1765</cdr:y>
    </cdr:to>
    <cdr:sp>
      <cdr:nvSpPr>
        <cdr:cNvPr id="1" name="TextBox 1"/>
        <cdr:cNvSpPr txBox="1">
          <a:spLocks noChangeArrowheads="1"/>
        </cdr:cNvSpPr>
      </cdr:nvSpPr>
      <cdr:spPr>
        <a:xfrm>
          <a:off x="95250" y="285750"/>
          <a:ext cx="514350"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（百万円）</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0.0865</cdr:y>
    </cdr:from>
    <cdr:to>
      <cdr:x>0.09125</cdr:x>
      <cdr:y>0.151</cdr:y>
    </cdr:to>
    <cdr:sp>
      <cdr:nvSpPr>
        <cdr:cNvPr id="1" name="TextBox 1"/>
        <cdr:cNvSpPr txBox="1">
          <a:spLocks noChangeArrowheads="1"/>
        </cdr:cNvSpPr>
      </cdr:nvSpPr>
      <cdr:spPr>
        <a:xfrm>
          <a:off x="57150" y="238125"/>
          <a:ext cx="4095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（億円）</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0.07625</cdr:y>
    </cdr:from>
    <cdr:to>
      <cdr:x>0.09925</cdr:x>
      <cdr:y>0.1355</cdr:y>
    </cdr:to>
    <cdr:sp>
      <cdr:nvSpPr>
        <cdr:cNvPr id="1" name="TextBox 1"/>
        <cdr:cNvSpPr txBox="1">
          <a:spLocks noChangeArrowheads="1"/>
        </cdr:cNvSpPr>
      </cdr:nvSpPr>
      <cdr:spPr>
        <a:xfrm>
          <a:off x="0" y="228600"/>
          <a:ext cx="514350"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（百万円）</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0.083</cdr:y>
    </cdr:from>
    <cdr:to>
      <cdr:x>0.09425</cdr:x>
      <cdr:y>0.1425</cdr:y>
    </cdr:to>
    <cdr:sp>
      <cdr:nvSpPr>
        <cdr:cNvPr id="1" name="TextBox 1"/>
        <cdr:cNvSpPr txBox="1">
          <a:spLocks noChangeArrowheads="1"/>
        </cdr:cNvSpPr>
      </cdr:nvSpPr>
      <cdr:spPr>
        <a:xfrm>
          <a:off x="76200" y="247650"/>
          <a:ext cx="4095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（万円）</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142875</xdr:rowOff>
    </xdr:from>
    <xdr:to>
      <xdr:col>9</xdr:col>
      <xdr:colOff>257175</xdr:colOff>
      <xdr:row>6</xdr:row>
      <xdr:rowOff>95250</xdr:rowOff>
    </xdr:to>
    <xdr:sp>
      <xdr:nvSpPr>
        <xdr:cNvPr id="1" name="Rectangle 1"/>
        <xdr:cNvSpPr>
          <a:spLocks/>
        </xdr:cNvSpPr>
      </xdr:nvSpPr>
      <xdr:spPr>
        <a:xfrm>
          <a:off x="581025" y="561975"/>
          <a:ext cx="6343650" cy="790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１事業所当たりの年間商品販売額</a:t>
          </a:r>
          <a:r>
            <a:rPr lang="en-US" cap="none" sz="1400" b="0" i="0" u="none" baseline="0"/>
            <a:t>　</a:t>
          </a:r>
          <a:r>
            <a:rPr lang="en-US" cap="none" sz="1400" b="0" i="0" u="none" baseline="0">
              <a:latin typeface="ＭＳ Ｐゴシック"/>
              <a:ea typeface="ＭＳ Ｐゴシック"/>
              <a:cs typeface="ＭＳ Ｐゴシック"/>
            </a:rPr>
            <a:t> 　　</a:t>
          </a:r>
          <a:r>
            <a:rPr lang="en-US" cap="none" sz="1400" b="0" i="0" u="none" baseline="0"/>
            <a:t>１億5,039万円（前回比　13.3％減）</a:t>
          </a:r>
          <a:r>
            <a:rPr lang="en-US" cap="none" sz="1200" b="0" i="0" u="none" baseline="0"/>
            <a:t>
 </a:t>
          </a:r>
          <a:r>
            <a:rPr lang="en-US" cap="none" sz="1200" b="0" i="0" u="none" baseline="0">
              <a:latin typeface="ＭＳ Ｐゴシック"/>
              <a:ea typeface="ＭＳ Ｐゴシック"/>
              <a:cs typeface="ＭＳ Ｐゴシック"/>
            </a:rPr>
            <a:t>従業者１人当たりの年間商品販売額</a:t>
          </a:r>
          <a:r>
            <a:rPr lang="en-US" cap="none" sz="1200" b="0" i="0" u="none" baseline="0"/>
            <a:t>　　　   </a:t>
          </a:r>
          <a:r>
            <a:rPr lang="en-US" cap="none" sz="1400" b="0" i="0" u="none" baseline="0"/>
            <a:t>2,708万円 (前回比　16.4％減）</a:t>
          </a:r>
          <a:r>
            <a:rPr lang="en-US" cap="none" sz="1100" b="0" i="0" u="none" baseline="0"/>
            <a:t>
           </a:t>
          </a:r>
          <a:r>
            <a:rPr lang="en-US" cap="none" sz="1200" b="0" i="0" u="none" baseline="0"/>
            <a:t>
</a:t>
          </a:r>
        </a:p>
      </xdr:txBody>
    </xdr:sp>
    <xdr:clientData/>
  </xdr:twoCellAnchor>
  <xdr:twoCellAnchor>
    <xdr:from>
      <xdr:col>27</xdr:col>
      <xdr:colOff>200025</xdr:colOff>
      <xdr:row>2</xdr:row>
      <xdr:rowOff>38100</xdr:rowOff>
    </xdr:from>
    <xdr:to>
      <xdr:col>33</xdr:col>
      <xdr:colOff>295275</xdr:colOff>
      <xdr:row>20</xdr:row>
      <xdr:rowOff>171450</xdr:rowOff>
    </xdr:to>
    <xdr:graphicFrame>
      <xdr:nvGraphicFramePr>
        <xdr:cNvPr id="2" name="Chart 2"/>
        <xdr:cNvGraphicFramePr/>
      </xdr:nvGraphicFramePr>
      <xdr:xfrm>
        <a:off x="22488525" y="457200"/>
        <a:ext cx="6076950" cy="3905250"/>
      </xdr:xfrm>
      <a:graphic>
        <a:graphicData uri="http://schemas.openxmlformats.org/drawingml/2006/chart">
          <c:chart xmlns:c="http://schemas.openxmlformats.org/drawingml/2006/chart" r:id="rId1"/>
        </a:graphicData>
      </a:graphic>
    </xdr:graphicFrame>
    <xdr:clientData/>
  </xdr:twoCellAnchor>
  <xdr:twoCellAnchor>
    <xdr:from>
      <xdr:col>36</xdr:col>
      <xdr:colOff>371475</xdr:colOff>
      <xdr:row>26</xdr:row>
      <xdr:rowOff>123825</xdr:rowOff>
    </xdr:from>
    <xdr:to>
      <xdr:col>45</xdr:col>
      <xdr:colOff>209550</xdr:colOff>
      <xdr:row>48</xdr:row>
      <xdr:rowOff>104775</xdr:rowOff>
    </xdr:to>
    <xdr:graphicFrame>
      <xdr:nvGraphicFramePr>
        <xdr:cNvPr id="3" name="Chart 3"/>
        <xdr:cNvGraphicFramePr/>
      </xdr:nvGraphicFramePr>
      <xdr:xfrm>
        <a:off x="30518100" y="5572125"/>
        <a:ext cx="6010275" cy="4629150"/>
      </xdr:xfrm>
      <a:graphic>
        <a:graphicData uri="http://schemas.openxmlformats.org/drawingml/2006/chart">
          <c:chart xmlns:c="http://schemas.openxmlformats.org/drawingml/2006/chart" r:id="rId2"/>
        </a:graphicData>
      </a:graphic>
    </xdr:graphicFrame>
    <xdr:clientData/>
  </xdr:twoCellAnchor>
  <xdr:twoCellAnchor>
    <xdr:from>
      <xdr:col>36</xdr:col>
      <xdr:colOff>438150</xdr:colOff>
      <xdr:row>3</xdr:row>
      <xdr:rowOff>95250</xdr:rowOff>
    </xdr:from>
    <xdr:to>
      <xdr:col>45</xdr:col>
      <xdr:colOff>161925</xdr:colOff>
      <xdr:row>23</xdr:row>
      <xdr:rowOff>190500</xdr:rowOff>
    </xdr:to>
    <xdr:graphicFrame>
      <xdr:nvGraphicFramePr>
        <xdr:cNvPr id="4" name="Chart 4"/>
        <xdr:cNvGraphicFramePr/>
      </xdr:nvGraphicFramePr>
      <xdr:xfrm>
        <a:off x="30584775" y="723900"/>
        <a:ext cx="5895975" cy="4286250"/>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14</xdr:row>
      <xdr:rowOff>190500</xdr:rowOff>
    </xdr:from>
    <xdr:to>
      <xdr:col>7</xdr:col>
      <xdr:colOff>704850</xdr:colOff>
      <xdr:row>27</xdr:row>
      <xdr:rowOff>95250</xdr:rowOff>
    </xdr:to>
    <xdr:graphicFrame>
      <xdr:nvGraphicFramePr>
        <xdr:cNvPr id="5" name="Chart 5"/>
        <xdr:cNvGraphicFramePr/>
      </xdr:nvGraphicFramePr>
      <xdr:xfrm>
        <a:off x="933450" y="3124200"/>
        <a:ext cx="4905375" cy="2628900"/>
      </xdr:xfrm>
      <a:graphic>
        <a:graphicData uri="http://schemas.openxmlformats.org/drawingml/2006/chart">
          <c:chart xmlns:c="http://schemas.openxmlformats.org/drawingml/2006/chart" r:id="rId4"/>
        </a:graphicData>
      </a:graphic>
    </xdr:graphicFrame>
    <xdr:clientData/>
  </xdr:twoCellAnchor>
  <xdr:twoCellAnchor>
    <xdr:from>
      <xdr:col>1</xdr:col>
      <xdr:colOff>390525</xdr:colOff>
      <xdr:row>35</xdr:row>
      <xdr:rowOff>152400</xdr:rowOff>
    </xdr:from>
    <xdr:to>
      <xdr:col>7</xdr:col>
      <xdr:colOff>723900</xdr:colOff>
      <xdr:row>48</xdr:row>
      <xdr:rowOff>38100</xdr:rowOff>
    </xdr:to>
    <xdr:graphicFrame>
      <xdr:nvGraphicFramePr>
        <xdr:cNvPr id="6" name="Chart 6"/>
        <xdr:cNvGraphicFramePr/>
      </xdr:nvGraphicFramePr>
      <xdr:xfrm>
        <a:off x="1123950" y="7486650"/>
        <a:ext cx="4733925" cy="2647950"/>
      </xdr:xfrm>
      <a:graphic>
        <a:graphicData uri="http://schemas.openxmlformats.org/drawingml/2006/chart">
          <c:chart xmlns:c="http://schemas.openxmlformats.org/drawingml/2006/chart" r:id="rId5"/>
        </a:graphicData>
      </a:graphic>
    </xdr:graphicFrame>
    <xdr:clientData/>
  </xdr:twoCellAnchor>
  <xdr:twoCellAnchor>
    <xdr:from>
      <xdr:col>12</xdr:col>
      <xdr:colOff>28575</xdr:colOff>
      <xdr:row>10</xdr:row>
      <xdr:rowOff>190500</xdr:rowOff>
    </xdr:from>
    <xdr:to>
      <xdr:col>17</xdr:col>
      <xdr:colOff>342900</xdr:colOff>
      <xdr:row>24</xdr:row>
      <xdr:rowOff>66675</xdr:rowOff>
    </xdr:to>
    <xdr:graphicFrame>
      <xdr:nvGraphicFramePr>
        <xdr:cNvPr id="7" name="Chart 7"/>
        <xdr:cNvGraphicFramePr/>
      </xdr:nvGraphicFramePr>
      <xdr:xfrm>
        <a:off x="8620125" y="2286000"/>
        <a:ext cx="5124450" cy="2809875"/>
      </xdr:xfrm>
      <a:graphic>
        <a:graphicData uri="http://schemas.openxmlformats.org/drawingml/2006/chart">
          <c:chart xmlns:c="http://schemas.openxmlformats.org/drawingml/2006/chart" r:id="rId6"/>
        </a:graphicData>
      </a:graphic>
    </xdr:graphicFrame>
    <xdr:clientData/>
  </xdr:twoCellAnchor>
  <xdr:twoCellAnchor>
    <xdr:from>
      <xdr:col>11</xdr:col>
      <xdr:colOff>942975</xdr:colOff>
      <xdr:row>33</xdr:row>
      <xdr:rowOff>104775</xdr:rowOff>
    </xdr:from>
    <xdr:to>
      <xdr:col>17</xdr:col>
      <xdr:colOff>352425</xdr:colOff>
      <xdr:row>47</xdr:row>
      <xdr:rowOff>209550</xdr:rowOff>
    </xdr:to>
    <xdr:graphicFrame>
      <xdr:nvGraphicFramePr>
        <xdr:cNvPr id="8" name="Chart 8"/>
        <xdr:cNvGraphicFramePr/>
      </xdr:nvGraphicFramePr>
      <xdr:xfrm>
        <a:off x="8572500" y="7019925"/>
        <a:ext cx="5181600" cy="3057525"/>
      </xdr:xfrm>
      <a:graphic>
        <a:graphicData uri="http://schemas.openxmlformats.org/drawingml/2006/chart">
          <c:chart xmlns:c="http://schemas.openxmlformats.org/drawingml/2006/chart" r:id="rId7"/>
        </a:graphicData>
      </a:graphic>
    </xdr:graphicFrame>
    <xdr:clientData/>
  </xdr:twoCellAnchor>
  <xdr:twoCellAnchor>
    <xdr:from>
      <xdr:col>22</xdr:col>
      <xdr:colOff>142875</xdr:colOff>
      <xdr:row>9</xdr:row>
      <xdr:rowOff>171450</xdr:rowOff>
    </xdr:from>
    <xdr:to>
      <xdr:col>26</xdr:col>
      <xdr:colOff>152400</xdr:colOff>
      <xdr:row>24</xdr:row>
      <xdr:rowOff>66675</xdr:rowOff>
    </xdr:to>
    <xdr:graphicFrame>
      <xdr:nvGraphicFramePr>
        <xdr:cNvPr id="9" name="Chart 9"/>
        <xdr:cNvGraphicFramePr/>
      </xdr:nvGraphicFramePr>
      <xdr:xfrm>
        <a:off x="16249650" y="2057400"/>
        <a:ext cx="5181600" cy="3038475"/>
      </xdr:xfrm>
      <a:graphic>
        <a:graphicData uri="http://schemas.openxmlformats.org/drawingml/2006/chart">
          <c:chart xmlns:c="http://schemas.openxmlformats.org/drawingml/2006/chart" r:id="rId8"/>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238125</xdr:colOff>
      <xdr:row>0</xdr:row>
      <xdr:rowOff>200025</xdr:rowOff>
    </xdr:from>
    <xdr:to>
      <xdr:col>43</xdr:col>
      <xdr:colOff>0</xdr:colOff>
      <xdr:row>21</xdr:row>
      <xdr:rowOff>38100</xdr:rowOff>
    </xdr:to>
    <xdr:graphicFrame>
      <xdr:nvGraphicFramePr>
        <xdr:cNvPr id="1" name="Chart 1"/>
        <xdr:cNvGraphicFramePr/>
      </xdr:nvGraphicFramePr>
      <xdr:xfrm>
        <a:off x="15059025" y="200025"/>
        <a:ext cx="6477000" cy="4400550"/>
      </xdr:xfrm>
      <a:graphic>
        <a:graphicData uri="http://schemas.openxmlformats.org/drawingml/2006/chart">
          <c:chart xmlns:c="http://schemas.openxmlformats.org/drawingml/2006/chart" r:id="rId1"/>
        </a:graphicData>
      </a:graphic>
    </xdr:graphicFrame>
    <xdr:clientData/>
  </xdr:twoCellAnchor>
  <xdr:twoCellAnchor>
    <xdr:from>
      <xdr:col>32</xdr:col>
      <xdr:colOff>228600</xdr:colOff>
      <xdr:row>21</xdr:row>
      <xdr:rowOff>171450</xdr:rowOff>
    </xdr:from>
    <xdr:to>
      <xdr:col>43</xdr:col>
      <xdr:colOff>28575</xdr:colOff>
      <xdr:row>42</xdr:row>
      <xdr:rowOff>171450</xdr:rowOff>
    </xdr:to>
    <xdr:graphicFrame>
      <xdr:nvGraphicFramePr>
        <xdr:cNvPr id="2" name="Chart 2"/>
        <xdr:cNvGraphicFramePr/>
      </xdr:nvGraphicFramePr>
      <xdr:xfrm>
        <a:off x="15049500" y="4733925"/>
        <a:ext cx="6515100" cy="42005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xdr:row>
      <xdr:rowOff>38100</xdr:rowOff>
    </xdr:from>
    <xdr:to>
      <xdr:col>9</xdr:col>
      <xdr:colOff>85725</xdr:colOff>
      <xdr:row>21</xdr:row>
      <xdr:rowOff>0</xdr:rowOff>
    </xdr:to>
    <xdr:graphicFrame>
      <xdr:nvGraphicFramePr>
        <xdr:cNvPr id="1" name="Chart 1"/>
        <xdr:cNvGraphicFramePr/>
      </xdr:nvGraphicFramePr>
      <xdr:xfrm>
        <a:off x="3190875" y="2762250"/>
        <a:ext cx="3067050" cy="2438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11</xdr:row>
      <xdr:rowOff>38100</xdr:rowOff>
    </xdr:from>
    <xdr:to>
      <xdr:col>4</xdr:col>
      <xdr:colOff>495300</xdr:colOff>
      <xdr:row>21</xdr:row>
      <xdr:rowOff>9525</xdr:rowOff>
    </xdr:to>
    <xdr:graphicFrame>
      <xdr:nvGraphicFramePr>
        <xdr:cNvPr id="2" name="Chart 2"/>
        <xdr:cNvGraphicFramePr/>
      </xdr:nvGraphicFramePr>
      <xdr:xfrm>
        <a:off x="38100" y="2762250"/>
        <a:ext cx="3200400" cy="2447925"/>
      </xdr:xfrm>
      <a:graphic>
        <a:graphicData uri="http://schemas.openxmlformats.org/drawingml/2006/chart">
          <c:chart xmlns:c="http://schemas.openxmlformats.org/drawingml/2006/chart" r:id="rId2"/>
        </a:graphicData>
      </a:graphic>
    </xdr:graphicFrame>
    <xdr:clientData/>
  </xdr:twoCellAnchor>
  <xdr:twoCellAnchor>
    <xdr:from>
      <xdr:col>1</xdr:col>
      <xdr:colOff>571500</xdr:colOff>
      <xdr:row>29</xdr:row>
      <xdr:rowOff>9525</xdr:rowOff>
    </xdr:from>
    <xdr:to>
      <xdr:col>8</xdr:col>
      <xdr:colOff>276225</xdr:colOff>
      <xdr:row>39</xdr:row>
      <xdr:rowOff>142875</xdr:rowOff>
    </xdr:to>
    <xdr:graphicFrame>
      <xdr:nvGraphicFramePr>
        <xdr:cNvPr id="3" name="Chart 3"/>
        <xdr:cNvGraphicFramePr/>
      </xdr:nvGraphicFramePr>
      <xdr:xfrm>
        <a:off x="1257300" y="7191375"/>
        <a:ext cx="4505325" cy="260985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7</xdr:row>
      <xdr:rowOff>104775</xdr:rowOff>
    </xdr:from>
    <xdr:to>
      <xdr:col>18</xdr:col>
      <xdr:colOff>95250</xdr:colOff>
      <xdr:row>19</xdr:row>
      <xdr:rowOff>142875</xdr:rowOff>
    </xdr:to>
    <xdr:graphicFrame>
      <xdr:nvGraphicFramePr>
        <xdr:cNvPr id="1" name="Chart 1"/>
        <xdr:cNvGraphicFramePr/>
      </xdr:nvGraphicFramePr>
      <xdr:xfrm>
        <a:off x="6619875" y="1838325"/>
        <a:ext cx="6210300" cy="30099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190500</xdr:rowOff>
    </xdr:from>
    <xdr:to>
      <xdr:col>4</xdr:col>
      <xdr:colOff>485775</xdr:colOff>
      <xdr:row>20</xdr:row>
      <xdr:rowOff>228600</xdr:rowOff>
    </xdr:to>
    <xdr:graphicFrame>
      <xdr:nvGraphicFramePr>
        <xdr:cNvPr id="1" name="Chart 1"/>
        <xdr:cNvGraphicFramePr/>
      </xdr:nvGraphicFramePr>
      <xdr:xfrm>
        <a:off x="95250" y="2667000"/>
        <a:ext cx="3219450" cy="2514600"/>
      </xdr:xfrm>
      <a:graphic>
        <a:graphicData uri="http://schemas.openxmlformats.org/drawingml/2006/chart">
          <c:chart xmlns:c="http://schemas.openxmlformats.org/drawingml/2006/chart" r:id="rId1"/>
        </a:graphicData>
      </a:graphic>
    </xdr:graphicFrame>
    <xdr:clientData/>
  </xdr:twoCellAnchor>
  <xdr:twoCellAnchor>
    <xdr:from>
      <xdr:col>4</xdr:col>
      <xdr:colOff>485775</xdr:colOff>
      <xdr:row>10</xdr:row>
      <xdr:rowOff>200025</xdr:rowOff>
    </xdr:from>
    <xdr:to>
      <xdr:col>9</xdr:col>
      <xdr:colOff>371475</xdr:colOff>
      <xdr:row>21</xdr:row>
      <xdr:rowOff>171450</xdr:rowOff>
    </xdr:to>
    <xdr:graphicFrame>
      <xdr:nvGraphicFramePr>
        <xdr:cNvPr id="2" name="Chart 2"/>
        <xdr:cNvGraphicFramePr/>
      </xdr:nvGraphicFramePr>
      <xdr:xfrm>
        <a:off x="3314700" y="2676525"/>
        <a:ext cx="3390900" cy="26955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30</xdr:row>
      <xdr:rowOff>114300</xdr:rowOff>
    </xdr:from>
    <xdr:to>
      <xdr:col>4</xdr:col>
      <xdr:colOff>581025</xdr:colOff>
      <xdr:row>40</xdr:row>
      <xdr:rowOff>142875</xdr:rowOff>
    </xdr:to>
    <xdr:graphicFrame>
      <xdr:nvGraphicFramePr>
        <xdr:cNvPr id="3" name="Chart 3"/>
        <xdr:cNvGraphicFramePr/>
      </xdr:nvGraphicFramePr>
      <xdr:xfrm>
        <a:off x="152400" y="7543800"/>
        <a:ext cx="3257550" cy="2609850"/>
      </xdr:xfrm>
      <a:graphic>
        <a:graphicData uri="http://schemas.openxmlformats.org/drawingml/2006/chart">
          <c:chart xmlns:c="http://schemas.openxmlformats.org/drawingml/2006/chart" r:id="rId3"/>
        </a:graphicData>
      </a:graphic>
    </xdr:graphicFrame>
    <xdr:clientData/>
  </xdr:twoCellAnchor>
  <xdr:twoCellAnchor>
    <xdr:from>
      <xdr:col>5</xdr:col>
      <xdr:colOff>28575</xdr:colOff>
      <xdr:row>30</xdr:row>
      <xdr:rowOff>123825</xdr:rowOff>
    </xdr:from>
    <xdr:to>
      <xdr:col>9</xdr:col>
      <xdr:colOff>628650</xdr:colOff>
      <xdr:row>40</xdr:row>
      <xdr:rowOff>142875</xdr:rowOff>
    </xdr:to>
    <xdr:graphicFrame>
      <xdr:nvGraphicFramePr>
        <xdr:cNvPr id="4" name="Chart 4"/>
        <xdr:cNvGraphicFramePr/>
      </xdr:nvGraphicFramePr>
      <xdr:xfrm>
        <a:off x="3495675" y="7553325"/>
        <a:ext cx="3467100" cy="260032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50</xdr:row>
      <xdr:rowOff>104775</xdr:rowOff>
    </xdr:from>
    <xdr:to>
      <xdr:col>4</xdr:col>
      <xdr:colOff>352425</xdr:colOff>
      <xdr:row>61</xdr:row>
      <xdr:rowOff>47625</xdr:rowOff>
    </xdr:to>
    <xdr:graphicFrame>
      <xdr:nvGraphicFramePr>
        <xdr:cNvPr id="5" name="Chart 5"/>
        <xdr:cNvGraphicFramePr/>
      </xdr:nvGraphicFramePr>
      <xdr:xfrm>
        <a:off x="66675" y="12592050"/>
        <a:ext cx="3114675" cy="2667000"/>
      </xdr:xfrm>
      <a:graphic>
        <a:graphicData uri="http://schemas.openxmlformats.org/drawingml/2006/chart">
          <c:chart xmlns:c="http://schemas.openxmlformats.org/drawingml/2006/chart" r:id="rId5"/>
        </a:graphicData>
      </a:graphic>
    </xdr:graphicFrame>
    <xdr:clientData/>
  </xdr:twoCellAnchor>
  <xdr:twoCellAnchor>
    <xdr:from>
      <xdr:col>4</xdr:col>
      <xdr:colOff>361950</xdr:colOff>
      <xdr:row>50</xdr:row>
      <xdr:rowOff>19050</xdr:rowOff>
    </xdr:from>
    <xdr:to>
      <xdr:col>9</xdr:col>
      <xdr:colOff>419100</xdr:colOff>
      <xdr:row>61</xdr:row>
      <xdr:rowOff>76200</xdr:rowOff>
    </xdr:to>
    <xdr:graphicFrame>
      <xdr:nvGraphicFramePr>
        <xdr:cNvPr id="6" name="Chart 6"/>
        <xdr:cNvGraphicFramePr/>
      </xdr:nvGraphicFramePr>
      <xdr:xfrm>
        <a:off x="3190875" y="12506325"/>
        <a:ext cx="3562350" cy="27813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8</xdr:col>
      <xdr:colOff>209550</xdr:colOff>
      <xdr:row>24</xdr:row>
      <xdr:rowOff>0</xdr:rowOff>
    </xdr:to>
    <xdr:graphicFrame>
      <xdr:nvGraphicFramePr>
        <xdr:cNvPr id="1" name="Chart 7"/>
        <xdr:cNvGraphicFramePr/>
      </xdr:nvGraphicFramePr>
      <xdr:xfrm>
        <a:off x="123825" y="6638925"/>
        <a:ext cx="6591300"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24</xdr:row>
      <xdr:rowOff>9525</xdr:rowOff>
    </xdr:from>
    <xdr:to>
      <xdr:col>8</xdr:col>
      <xdr:colOff>161925</xdr:colOff>
      <xdr:row>40</xdr:row>
      <xdr:rowOff>57150</xdr:rowOff>
    </xdr:to>
    <xdr:graphicFrame>
      <xdr:nvGraphicFramePr>
        <xdr:cNvPr id="2" name="Chart 10"/>
        <xdr:cNvGraphicFramePr/>
      </xdr:nvGraphicFramePr>
      <xdr:xfrm>
        <a:off x="47625" y="6648450"/>
        <a:ext cx="6619875" cy="3629025"/>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46</xdr:row>
      <xdr:rowOff>0</xdr:rowOff>
    </xdr:from>
    <xdr:to>
      <xdr:col>8</xdr:col>
      <xdr:colOff>85725</xdr:colOff>
      <xdr:row>46</xdr:row>
      <xdr:rowOff>0</xdr:rowOff>
    </xdr:to>
    <xdr:graphicFrame>
      <xdr:nvGraphicFramePr>
        <xdr:cNvPr id="3" name="Chart 11"/>
        <xdr:cNvGraphicFramePr/>
      </xdr:nvGraphicFramePr>
      <xdr:xfrm>
        <a:off x="381000" y="11249025"/>
        <a:ext cx="6210300" cy="0"/>
      </xdr:xfrm>
      <a:graphic>
        <a:graphicData uri="http://schemas.openxmlformats.org/drawingml/2006/chart">
          <c:chart xmlns:c="http://schemas.openxmlformats.org/drawingml/2006/chart" r:id="rId3"/>
        </a:graphicData>
      </a:graphic>
    </xdr:graphicFrame>
    <xdr:clientData/>
  </xdr:twoCellAnchor>
  <xdr:twoCellAnchor>
    <xdr:from>
      <xdr:col>1</xdr:col>
      <xdr:colOff>238125</xdr:colOff>
      <xdr:row>46</xdr:row>
      <xdr:rowOff>0</xdr:rowOff>
    </xdr:from>
    <xdr:to>
      <xdr:col>8</xdr:col>
      <xdr:colOff>66675</xdr:colOff>
      <xdr:row>46</xdr:row>
      <xdr:rowOff>0</xdr:rowOff>
    </xdr:to>
    <xdr:graphicFrame>
      <xdr:nvGraphicFramePr>
        <xdr:cNvPr id="4" name="Chart 12"/>
        <xdr:cNvGraphicFramePr/>
      </xdr:nvGraphicFramePr>
      <xdr:xfrm>
        <a:off x="361950" y="11249025"/>
        <a:ext cx="6210300"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46</xdr:row>
      <xdr:rowOff>0</xdr:rowOff>
    </xdr:from>
    <xdr:to>
      <xdr:col>8</xdr:col>
      <xdr:colOff>114300</xdr:colOff>
      <xdr:row>46</xdr:row>
      <xdr:rowOff>0</xdr:rowOff>
    </xdr:to>
    <xdr:graphicFrame>
      <xdr:nvGraphicFramePr>
        <xdr:cNvPr id="5" name="Chart 13"/>
        <xdr:cNvGraphicFramePr/>
      </xdr:nvGraphicFramePr>
      <xdr:xfrm>
        <a:off x="400050" y="11249025"/>
        <a:ext cx="6219825" cy="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4</xdr:row>
      <xdr:rowOff>85725</xdr:rowOff>
    </xdr:from>
    <xdr:to>
      <xdr:col>11</xdr:col>
      <xdr:colOff>0</xdr:colOff>
      <xdr:row>8</xdr:row>
      <xdr:rowOff>209550</xdr:rowOff>
    </xdr:to>
    <xdr:sp>
      <xdr:nvSpPr>
        <xdr:cNvPr id="1" name="Rectangle 1"/>
        <xdr:cNvSpPr>
          <a:spLocks/>
        </xdr:cNvSpPr>
      </xdr:nvSpPr>
      <xdr:spPr>
        <a:xfrm>
          <a:off x="419100" y="1076325"/>
          <a:ext cx="6381750" cy="1114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　</a:t>
          </a:r>
          <a:r>
            <a:rPr lang="en-US" cap="none" sz="1400" b="0" i="0" u="none" baseline="0"/>
            <a:t>１８，０４７事業所　　　　（前回比　　１１．３％減）</a:t>
          </a:r>
          <a:r>
            <a:rPr lang="en-US" cap="none" sz="1200" b="0" i="0" u="none" baseline="0"/>
            <a:t>
          </a:t>
          </a:r>
          <a:r>
            <a:rPr lang="en-US" cap="none" sz="1100" b="0" i="0" u="none" baseline="0"/>
            <a:t>卸売業　　３，０５２事業所　（前回比  　８．８％減）
           小売業　１４，９９５事業所　（前回比　１１．８％減）</a:t>
          </a:r>
          <a:r>
            <a:rPr lang="en-US" cap="none" sz="1200" b="0" i="0" u="none" baseline="0"/>
            <a:t>
</a:t>
          </a:r>
        </a:p>
      </xdr:txBody>
    </xdr:sp>
    <xdr:clientData/>
  </xdr:twoCellAnchor>
  <xdr:twoCellAnchor>
    <xdr:from>
      <xdr:col>0</xdr:col>
      <xdr:colOff>371475</xdr:colOff>
      <xdr:row>13</xdr:row>
      <xdr:rowOff>76200</xdr:rowOff>
    </xdr:from>
    <xdr:to>
      <xdr:col>11</xdr:col>
      <xdr:colOff>133350</xdr:colOff>
      <xdr:row>26</xdr:row>
      <xdr:rowOff>161925</xdr:rowOff>
    </xdr:to>
    <xdr:graphicFrame>
      <xdr:nvGraphicFramePr>
        <xdr:cNvPr id="2" name="Chart 2"/>
        <xdr:cNvGraphicFramePr/>
      </xdr:nvGraphicFramePr>
      <xdr:xfrm>
        <a:off x="371475" y="3295650"/>
        <a:ext cx="6562725" cy="2705100"/>
      </xdr:xfrm>
      <a:graphic>
        <a:graphicData uri="http://schemas.openxmlformats.org/drawingml/2006/chart">
          <c:chart xmlns:c="http://schemas.openxmlformats.org/drawingml/2006/chart" r:id="rId1"/>
        </a:graphicData>
      </a:graphic>
    </xdr:graphicFrame>
    <xdr:clientData/>
  </xdr:twoCellAnchor>
  <xdr:twoCellAnchor>
    <xdr:from>
      <xdr:col>4</xdr:col>
      <xdr:colOff>381000</xdr:colOff>
      <xdr:row>85</xdr:row>
      <xdr:rowOff>104775</xdr:rowOff>
    </xdr:from>
    <xdr:to>
      <xdr:col>11</xdr:col>
      <xdr:colOff>219075</xdr:colOff>
      <xdr:row>97</xdr:row>
      <xdr:rowOff>95250</xdr:rowOff>
    </xdr:to>
    <xdr:graphicFrame>
      <xdr:nvGraphicFramePr>
        <xdr:cNvPr id="3" name="Chart 3"/>
        <xdr:cNvGraphicFramePr/>
      </xdr:nvGraphicFramePr>
      <xdr:xfrm>
        <a:off x="3362325" y="18059400"/>
        <a:ext cx="3657600" cy="29622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117</xdr:row>
      <xdr:rowOff>219075</xdr:rowOff>
    </xdr:from>
    <xdr:to>
      <xdr:col>4</xdr:col>
      <xdr:colOff>457200</xdr:colOff>
      <xdr:row>128</xdr:row>
      <xdr:rowOff>190500</xdr:rowOff>
    </xdr:to>
    <xdr:graphicFrame>
      <xdr:nvGraphicFramePr>
        <xdr:cNvPr id="4" name="Chart 4"/>
        <xdr:cNvGraphicFramePr/>
      </xdr:nvGraphicFramePr>
      <xdr:xfrm>
        <a:off x="76200" y="26098500"/>
        <a:ext cx="3362325" cy="2695575"/>
      </xdr:xfrm>
      <a:graphic>
        <a:graphicData uri="http://schemas.openxmlformats.org/drawingml/2006/chart">
          <c:chart xmlns:c="http://schemas.openxmlformats.org/drawingml/2006/chart" r:id="rId3"/>
        </a:graphicData>
      </a:graphic>
    </xdr:graphicFrame>
    <xdr:clientData/>
  </xdr:twoCellAnchor>
  <xdr:twoCellAnchor>
    <xdr:from>
      <xdr:col>4</xdr:col>
      <xdr:colOff>495300</xdr:colOff>
      <xdr:row>117</xdr:row>
      <xdr:rowOff>95250</xdr:rowOff>
    </xdr:from>
    <xdr:to>
      <xdr:col>11</xdr:col>
      <xdr:colOff>276225</xdr:colOff>
      <xdr:row>128</xdr:row>
      <xdr:rowOff>200025</xdr:rowOff>
    </xdr:to>
    <xdr:graphicFrame>
      <xdr:nvGraphicFramePr>
        <xdr:cNvPr id="5" name="Chart 5"/>
        <xdr:cNvGraphicFramePr/>
      </xdr:nvGraphicFramePr>
      <xdr:xfrm>
        <a:off x="3476625" y="25974675"/>
        <a:ext cx="3600450" cy="2828925"/>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186</xdr:row>
      <xdr:rowOff>28575</xdr:rowOff>
    </xdr:from>
    <xdr:to>
      <xdr:col>11</xdr:col>
      <xdr:colOff>200025</xdr:colOff>
      <xdr:row>205</xdr:row>
      <xdr:rowOff>47625</xdr:rowOff>
    </xdr:to>
    <xdr:graphicFrame>
      <xdr:nvGraphicFramePr>
        <xdr:cNvPr id="6" name="Chart 6"/>
        <xdr:cNvGraphicFramePr/>
      </xdr:nvGraphicFramePr>
      <xdr:xfrm>
        <a:off x="95250" y="39652575"/>
        <a:ext cx="6905625" cy="2943225"/>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85</xdr:row>
      <xdr:rowOff>209550</xdr:rowOff>
    </xdr:from>
    <xdr:to>
      <xdr:col>4</xdr:col>
      <xdr:colOff>447675</xdr:colOff>
      <xdr:row>96</xdr:row>
      <xdr:rowOff>123825</xdr:rowOff>
    </xdr:to>
    <xdr:graphicFrame>
      <xdr:nvGraphicFramePr>
        <xdr:cNvPr id="7" name="Chart 7"/>
        <xdr:cNvGraphicFramePr/>
      </xdr:nvGraphicFramePr>
      <xdr:xfrm>
        <a:off x="28575" y="18164175"/>
        <a:ext cx="3400425" cy="2638425"/>
      </xdr:xfrm>
      <a:graphic>
        <a:graphicData uri="http://schemas.openxmlformats.org/drawingml/2006/chart">
          <c:chart xmlns:c="http://schemas.openxmlformats.org/drawingml/2006/chart" r:id="rId6"/>
        </a:graphicData>
      </a:graphic>
    </xdr:graphicFrame>
    <xdr:clientData/>
  </xdr:twoCellAnchor>
  <xdr:twoCellAnchor>
    <xdr:from>
      <xdr:col>0</xdr:col>
      <xdr:colOff>381000</xdr:colOff>
      <xdr:row>27</xdr:row>
      <xdr:rowOff>123825</xdr:rowOff>
    </xdr:from>
    <xdr:to>
      <xdr:col>11</xdr:col>
      <xdr:colOff>180975</xdr:colOff>
      <xdr:row>38</xdr:row>
      <xdr:rowOff>171450</xdr:rowOff>
    </xdr:to>
    <xdr:graphicFrame>
      <xdr:nvGraphicFramePr>
        <xdr:cNvPr id="8" name="Chart 8"/>
        <xdr:cNvGraphicFramePr/>
      </xdr:nvGraphicFramePr>
      <xdr:xfrm>
        <a:off x="381000" y="6153150"/>
        <a:ext cx="6600825" cy="2143125"/>
      </xdr:xfrm>
      <a:graphic>
        <a:graphicData uri="http://schemas.openxmlformats.org/drawingml/2006/chart">
          <c:chart xmlns:c="http://schemas.openxmlformats.org/drawingml/2006/chart" r:id="rId7"/>
        </a:graphicData>
      </a:graphic>
    </xdr:graphicFrame>
    <xdr:clientData/>
  </xdr:twoCellAnchor>
  <xdr:twoCellAnchor>
    <xdr:from>
      <xdr:col>0</xdr:col>
      <xdr:colOff>381000</xdr:colOff>
      <xdr:row>39</xdr:row>
      <xdr:rowOff>133350</xdr:rowOff>
    </xdr:from>
    <xdr:to>
      <xdr:col>11</xdr:col>
      <xdr:colOff>190500</xdr:colOff>
      <xdr:row>51</xdr:row>
      <xdr:rowOff>0</xdr:rowOff>
    </xdr:to>
    <xdr:graphicFrame>
      <xdr:nvGraphicFramePr>
        <xdr:cNvPr id="9" name="Chart 9"/>
        <xdr:cNvGraphicFramePr/>
      </xdr:nvGraphicFramePr>
      <xdr:xfrm>
        <a:off x="381000" y="8448675"/>
        <a:ext cx="6610350" cy="2152650"/>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38100</xdr:rowOff>
    </xdr:from>
    <xdr:to>
      <xdr:col>9</xdr:col>
      <xdr:colOff>200025</xdr:colOff>
      <xdr:row>8</xdr:row>
      <xdr:rowOff>123825</xdr:rowOff>
    </xdr:to>
    <xdr:sp>
      <xdr:nvSpPr>
        <xdr:cNvPr id="1" name="Rectangle 1"/>
        <xdr:cNvSpPr>
          <a:spLocks/>
        </xdr:cNvSpPr>
      </xdr:nvSpPr>
      <xdr:spPr>
        <a:xfrm>
          <a:off x="209550" y="1028700"/>
          <a:ext cx="6677025" cy="1076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　　　　　　１００，２３８人</a:t>
          </a:r>
          <a:r>
            <a:rPr lang="en-US" cap="none" sz="1400" b="0" i="0" u="none" baseline="0"/>
            <a:t>　　　　（前回比　　８．０％減）</a:t>
          </a:r>
          <a:r>
            <a:rPr lang="en-US" cap="none" sz="1200" b="0" i="0" u="none" baseline="0"/>
            <a:t>
          </a:t>
          </a:r>
          <a:r>
            <a:rPr lang="en-US" cap="none" sz="1100" b="0" i="0" u="none" baseline="0"/>
            <a:t>卸売業　　２５，１１５人　（前回比  　１４．７％減）
           小売業　　７５，１２３人　（前回比　　　５．５％減）</a:t>
          </a:r>
          <a:r>
            <a:rPr lang="en-US" cap="none" sz="1200" b="0" i="0" u="none" baseline="0"/>
            <a:t>
</a:t>
          </a:r>
        </a:p>
      </xdr:txBody>
    </xdr:sp>
    <xdr:clientData/>
  </xdr:twoCellAnchor>
  <xdr:twoCellAnchor>
    <xdr:from>
      <xdr:col>0</xdr:col>
      <xdr:colOff>114300</xdr:colOff>
      <xdr:row>13</xdr:row>
      <xdr:rowOff>76200</xdr:rowOff>
    </xdr:from>
    <xdr:to>
      <xdr:col>9</xdr:col>
      <xdr:colOff>466725</xdr:colOff>
      <xdr:row>26</xdr:row>
      <xdr:rowOff>161925</xdr:rowOff>
    </xdr:to>
    <xdr:graphicFrame>
      <xdr:nvGraphicFramePr>
        <xdr:cNvPr id="2" name="Chart 2"/>
        <xdr:cNvGraphicFramePr/>
      </xdr:nvGraphicFramePr>
      <xdr:xfrm>
        <a:off x="114300" y="3295650"/>
        <a:ext cx="7038975" cy="27051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113</xdr:row>
      <xdr:rowOff>66675</xdr:rowOff>
    </xdr:from>
    <xdr:to>
      <xdr:col>3</xdr:col>
      <xdr:colOff>371475</xdr:colOff>
      <xdr:row>124</xdr:row>
      <xdr:rowOff>76200</xdr:rowOff>
    </xdr:to>
    <xdr:graphicFrame>
      <xdr:nvGraphicFramePr>
        <xdr:cNvPr id="3" name="Chart 3"/>
        <xdr:cNvGraphicFramePr/>
      </xdr:nvGraphicFramePr>
      <xdr:xfrm>
        <a:off x="85725" y="24631650"/>
        <a:ext cx="3333750" cy="2733675"/>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113</xdr:row>
      <xdr:rowOff>38100</xdr:rowOff>
    </xdr:from>
    <xdr:to>
      <xdr:col>9</xdr:col>
      <xdr:colOff>447675</xdr:colOff>
      <xdr:row>124</xdr:row>
      <xdr:rowOff>114300</xdr:rowOff>
    </xdr:to>
    <xdr:graphicFrame>
      <xdr:nvGraphicFramePr>
        <xdr:cNvPr id="4" name="Chart 4"/>
        <xdr:cNvGraphicFramePr/>
      </xdr:nvGraphicFramePr>
      <xdr:xfrm>
        <a:off x="3571875" y="24603075"/>
        <a:ext cx="3562350" cy="280035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184</xdr:row>
      <xdr:rowOff>28575</xdr:rowOff>
    </xdr:from>
    <xdr:to>
      <xdr:col>9</xdr:col>
      <xdr:colOff>257175</xdr:colOff>
      <xdr:row>208</xdr:row>
      <xdr:rowOff>152400</xdr:rowOff>
    </xdr:to>
    <xdr:graphicFrame>
      <xdr:nvGraphicFramePr>
        <xdr:cNvPr id="5" name="Chart 5"/>
        <xdr:cNvGraphicFramePr/>
      </xdr:nvGraphicFramePr>
      <xdr:xfrm>
        <a:off x="238125" y="38928675"/>
        <a:ext cx="6705600" cy="36576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27</xdr:row>
      <xdr:rowOff>19050</xdr:rowOff>
    </xdr:from>
    <xdr:to>
      <xdr:col>9</xdr:col>
      <xdr:colOff>438150</xdr:colOff>
      <xdr:row>38</xdr:row>
      <xdr:rowOff>66675</xdr:rowOff>
    </xdr:to>
    <xdr:graphicFrame>
      <xdr:nvGraphicFramePr>
        <xdr:cNvPr id="6" name="Chart 6"/>
        <xdr:cNvGraphicFramePr/>
      </xdr:nvGraphicFramePr>
      <xdr:xfrm>
        <a:off x="47625" y="6048375"/>
        <a:ext cx="7077075" cy="2143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9</xdr:col>
      <xdr:colOff>400050</xdr:colOff>
      <xdr:row>50</xdr:row>
      <xdr:rowOff>76200</xdr:rowOff>
    </xdr:to>
    <xdr:graphicFrame>
      <xdr:nvGraphicFramePr>
        <xdr:cNvPr id="7" name="Chart 7"/>
        <xdr:cNvGraphicFramePr/>
      </xdr:nvGraphicFramePr>
      <xdr:xfrm>
        <a:off x="0" y="8334375"/>
        <a:ext cx="7086600" cy="2152650"/>
      </xdr:xfrm>
      <a:graphic>
        <a:graphicData uri="http://schemas.openxmlformats.org/drawingml/2006/chart">
          <c:chart xmlns:c="http://schemas.openxmlformats.org/drawingml/2006/chart" r:id="rId6"/>
        </a:graphicData>
      </a:graphic>
    </xdr:graphicFrame>
    <xdr:clientData/>
  </xdr:twoCellAnchor>
  <xdr:twoCellAnchor>
    <xdr:from>
      <xdr:col>0</xdr:col>
      <xdr:colOff>114300</xdr:colOff>
      <xdr:row>85</xdr:row>
      <xdr:rowOff>47625</xdr:rowOff>
    </xdr:from>
    <xdr:to>
      <xdr:col>3</xdr:col>
      <xdr:colOff>523875</xdr:colOff>
      <xdr:row>96</xdr:row>
      <xdr:rowOff>9525</xdr:rowOff>
    </xdr:to>
    <xdr:graphicFrame>
      <xdr:nvGraphicFramePr>
        <xdr:cNvPr id="8" name="Chart 8"/>
        <xdr:cNvGraphicFramePr/>
      </xdr:nvGraphicFramePr>
      <xdr:xfrm>
        <a:off x="114300" y="17678400"/>
        <a:ext cx="3457575" cy="2686050"/>
      </xdr:xfrm>
      <a:graphic>
        <a:graphicData uri="http://schemas.openxmlformats.org/drawingml/2006/chart">
          <c:chart xmlns:c="http://schemas.openxmlformats.org/drawingml/2006/chart" r:id="rId7"/>
        </a:graphicData>
      </a:graphic>
    </xdr:graphicFrame>
    <xdr:clientData/>
  </xdr:twoCellAnchor>
  <xdr:twoCellAnchor>
    <xdr:from>
      <xdr:col>4</xdr:col>
      <xdr:colOff>19050</xdr:colOff>
      <xdr:row>85</xdr:row>
      <xdr:rowOff>9525</xdr:rowOff>
    </xdr:from>
    <xdr:to>
      <xdr:col>9</xdr:col>
      <xdr:colOff>381000</xdr:colOff>
      <xdr:row>96</xdr:row>
      <xdr:rowOff>209550</xdr:rowOff>
    </xdr:to>
    <xdr:graphicFrame>
      <xdr:nvGraphicFramePr>
        <xdr:cNvPr id="9" name="Chart 9"/>
        <xdr:cNvGraphicFramePr/>
      </xdr:nvGraphicFramePr>
      <xdr:xfrm>
        <a:off x="3638550" y="17640300"/>
        <a:ext cx="3429000" cy="2924175"/>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4</xdr:row>
      <xdr:rowOff>85725</xdr:rowOff>
    </xdr:from>
    <xdr:to>
      <xdr:col>7</xdr:col>
      <xdr:colOff>0</xdr:colOff>
      <xdr:row>8</xdr:row>
      <xdr:rowOff>209550</xdr:rowOff>
    </xdr:to>
    <xdr:sp>
      <xdr:nvSpPr>
        <xdr:cNvPr id="1" name="Rectangle 1"/>
        <xdr:cNvSpPr>
          <a:spLocks/>
        </xdr:cNvSpPr>
      </xdr:nvSpPr>
      <xdr:spPr>
        <a:xfrm>
          <a:off x="447675" y="1076325"/>
          <a:ext cx="5848350" cy="1114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400" b="0" i="0" u="none" baseline="0"/>
            <a:t>２兆７，１４１億円　　　　（前回比　　２３．１％減）</a:t>
          </a:r>
          <a:r>
            <a:rPr lang="en-US" cap="none" sz="1200" b="0" i="0" u="none" baseline="0"/>
            <a:t>
          </a:t>
          </a:r>
          <a:r>
            <a:rPr lang="en-US" cap="none" sz="1100" b="0" i="0" u="none" baseline="0"/>
            <a:t>卸売業　　１兆５，３２３億円　（前回比　３０．２％減）
           小売業　　１兆１，８１８億円　（前回比　１１．５％減）</a:t>
          </a:r>
          <a:r>
            <a:rPr lang="en-US" cap="none" sz="1200" b="0" i="0" u="none" baseline="0"/>
            <a:t>
</a:t>
          </a:r>
        </a:p>
      </xdr:txBody>
    </xdr:sp>
    <xdr:clientData/>
  </xdr:twoCellAnchor>
  <xdr:twoCellAnchor>
    <xdr:from>
      <xdr:col>0</xdr:col>
      <xdr:colOff>352425</xdr:colOff>
      <xdr:row>14</xdr:row>
      <xdr:rowOff>28575</xdr:rowOff>
    </xdr:from>
    <xdr:to>
      <xdr:col>7</xdr:col>
      <xdr:colOff>38100</xdr:colOff>
      <xdr:row>26</xdr:row>
      <xdr:rowOff>123825</xdr:rowOff>
    </xdr:to>
    <xdr:graphicFrame>
      <xdr:nvGraphicFramePr>
        <xdr:cNvPr id="2" name="Chart 2"/>
        <xdr:cNvGraphicFramePr/>
      </xdr:nvGraphicFramePr>
      <xdr:xfrm>
        <a:off x="352425" y="3495675"/>
        <a:ext cx="5981700" cy="2466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84</xdr:row>
      <xdr:rowOff>152400</xdr:rowOff>
    </xdr:from>
    <xdr:to>
      <xdr:col>2</xdr:col>
      <xdr:colOff>628650</xdr:colOff>
      <xdr:row>95</xdr:row>
      <xdr:rowOff>47625</xdr:rowOff>
    </xdr:to>
    <xdr:graphicFrame>
      <xdr:nvGraphicFramePr>
        <xdr:cNvPr id="3" name="Chart 3"/>
        <xdr:cNvGraphicFramePr/>
      </xdr:nvGraphicFramePr>
      <xdr:xfrm>
        <a:off x="38100" y="17411700"/>
        <a:ext cx="3209925" cy="2619375"/>
      </xdr:xfrm>
      <a:graphic>
        <a:graphicData uri="http://schemas.openxmlformats.org/drawingml/2006/chart">
          <c:chart xmlns:c="http://schemas.openxmlformats.org/drawingml/2006/chart" r:id="rId2"/>
        </a:graphicData>
      </a:graphic>
    </xdr:graphicFrame>
    <xdr:clientData/>
  </xdr:twoCellAnchor>
  <xdr:twoCellAnchor>
    <xdr:from>
      <xdr:col>2</xdr:col>
      <xdr:colOff>685800</xdr:colOff>
      <xdr:row>84</xdr:row>
      <xdr:rowOff>47625</xdr:rowOff>
    </xdr:from>
    <xdr:to>
      <xdr:col>7</xdr:col>
      <xdr:colOff>381000</xdr:colOff>
      <xdr:row>95</xdr:row>
      <xdr:rowOff>123825</xdr:rowOff>
    </xdr:to>
    <xdr:graphicFrame>
      <xdr:nvGraphicFramePr>
        <xdr:cNvPr id="4" name="Chart 4"/>
        <xdr:cNvGraphicFramePr/>
      </xdr:nvGraphicFramePr>
      <xdr:xfrm>
        <a:off x="3305175" y="17306925"/>
        <a:ext cx="3371850" cy="2800350"/>
      </xdr:xfrm>
      <a:graphic>
        <a:graphicData uri="http://schemas.openxmlformats.org/drawingml/2006/chart">
          <c:chart xmlns:c="http://schemas.openxmlformats.org/drawingml/2006/chart" r:id="rId3"/>
        </a:graphicData>
      </a:graphic>
    </xdr:graphicFrame>
    <xdr:clientData/>
  </xdr:twoCellAnchor>
  <xdr:twoCellAnchor>
    <xdr:from>
      <xdr:col>0</xdr:col>
      <xdr:colOff>171450</xdr:colOff>
      <xdr:row>111</xdr:row>
      <xdr:rowOff>85725</xdr:rowOff>
    </xdr:from>
    <xdr:to>
      <xdr:col>2</xdr:col>
      <xdr:colOff>781050</xdr:colOff>
      <xdr:row>122</xdr:row>
      <xdr:rowOff>219075</xdr:rowOff>
    </xdr:to>
    <xdr:graphicFrame>
      <xdr:nvGraphicFramePr>
        <xdr:cNvPr id="5" name="Chart 5"/>
        <xdr:cNvGraphicFramePr/>
      </xdr:nvGraphicFramePr>
      <xdr:xfrm>
        <a:off x="171450" y="24031575"/>
        <a:ext cx="3228975" cy="2819400"/>
      </xdr:xfrm>
      <a:graphic>
        <a:graphicData uri="http://schemas.openxmlformats.org/drawingml/2006/chart">
          <c:chart xmlns:c="http://schemas.openxmlformats.org/drawingml/2006/chart" r:id="rId4"/>
        </a:graphicData>
      </a:graphic>
    </xdr:graphicFrame>
    <xdr:clientData/>
  </xdr:twoCellAnchor>
  <xdr:twoCellAnchor>
    <xdr:from>
      <xdr:col>2</xdr:col>
      <xdr:colOff>771525</xdr:colOff>
      <xdr:row>111</xdr:row>
      <xdr:rowOff>38100</xdr:rowOff>
    </xdr:from>
    <xdr:to>
      <xdr:col>7</xdr:col>
      <xdr:colOff>523875</xdr:colOff>
      <xdr:row>122</xdr:row>
      <xdr:rowOff>190500</xdr:rowOff>
    </xdr:to>
    <xdr:graphicFrame>
      <xdr:nvGraphicFramePr>
        <xdr:cNvPr id="6" name="Chart 6"/>
        <xdr:cNvGraphicFramePr/>
      </xdr:nvGraphicFramePr>
      <xdr:xfrm>
        <a:off x="3390900" y="23983950"/>
        <a:ext cx="3429000" cy="2838450"/>
      </xdr:xfrm>
      <a:graphic>
        <a:graphicData uri="http://schemas.openxmlformats.org/drawingml/2006/chart">
          <c:chart xmlns:c="http://schemas.openxmlformats.org/drawingml/2006/chart" r:id="rId5"/>
        </a:graphicData>
      </a:graphic>
    </xdr:graphicFrame>
    <xdr:clientData/>
  </xdr:twoCellAnchor>
  <xdr:twoCellAnchor>
    <xdr:from>
      <xdr:col>0</xdr:col>
      <xdr:colOff>295275</xdr:colOff>
      <xdr:row>184</xdr:row>
      <xdr:rowOff>38100</xdr:rowOff>
    </xdr:from>
    <xdr:to>
      <xdr:col>7</xdr:col>
      <xdr:colOff>209550</xdr:colOff>
      <xdr:row>203</xdr:row>
      <xdr:rowOff>47625</xdr:rowOff>
    </xdr:to>
    <xdr:graphicFrame>
      <xdr:nvGraphicFramePr>
        <xdr:cNvPr id="7" name="Chart 7"/>
        <xdr:cNvGraphicFramePr/>
      </xdr:nvGraphicFramePr>
      <xdr:xfrm>
        <a:off x="295275" y="38547675"/>
        <a:ext cx="6210300" cy="2828925"/>
      </xdr:xfrm>
      <a:graphic>
        <a:graphicData uri="http://schemas.openxmlformats.org/drawingml/2006/chart">
          <c:chart xmlns:c="http://schemas.openxmlformats.org/drawingml/2006/chart" r:id="rId6"/>
        </a:graphicData>
      </a:graphic>
    </xdr:graphicFrame>
    <xdr:clientData/>
  </xdr:twoCellAnchor>
  <xdr:twoCellAnchor>
    <xdr:from>
      <xdr:col>0</xdr:col>
      <xdr:colOff>352425</xdr:colOff>
      <xdr:row>25</xdr:row>
      <xdr:rowOff>123825</xdr:rowOff>
    </xdr:from>
    <xdr:to>
      <xdr:col>7</xdr:col>
      <xdr:colOff>38100</xdr:colOff>
      <xdr:row>38</xdr:row>
      <xdr:rowOff>66675</xdr:rowOff>
    </xdr:to>
    <xdr:graphicFrame>
      <xdr:nvGraphicFramePr>
        <xdr:cNvPr id="8" name="Chart 8"/>
        <xdr:cNvGraphicFramePr/>
      </xdr:nvGraphicFramePr>
      <xdr:xfrm>
        <a:off x="352425" y="5772150"/>
        <a:ext cx="5981700" cy="2419350"/>
      </xdr:xfrm>
      <a:graphic>
        <a:graphicData uri="http://schemas.openxmlformats.org/drawingml/2006/chart">
          <c:chart xmlns:c="http://schemas.openxmlformats.org/drawingml/2006/chart" r:id="rId7"/>
        </a:graphicData>
      </a:graphic>
    </xdr:graphicFrame>
    <xdr:clientData/>
  </xdr:twoCellAnchor>
  <xdr:twoCellAnchor>
    <xdr:from>
      <xdr:col>0</xdr:col>
      <xdr:colOff>361950</xdr:colOff>
      <xdr:row>37</xdr:row>
      <xdr:rowOff>180975</xdr:rowOff>
    </xdr:from>
    <xdr:to>
      <xdr:col>7</xdr:col>
      <xdr:colOff>85725</xdr:colOff>
      <xdr:row>51</xdr:row>
      <xdr:rowOff>0</xdr:rowOff>
    </xdr:to>
    <xdr:graphicFrame>
      <xdr:nvGraphicFramePr>
        <xdr:cNvPr id="9" name="Chart 9"/>
        <xdr:cNvGraphicFramePr/>
      </xdr:nvGraphicFramePr>
      <xdr:xfrm>
        <a:off x="361950" y="8115300"/>
        <a:ext cx="6019800" cy="2486025"/>
      </xdr:xfrm>
      <a:graphic>
        <a:graphicData uri="http://schemas.openxmlformats.org/drawingml/2006/chart">
          <c:chart xmlns:c="http://schemas.openxmlformats.org/drawingml/2006/chart" r:id="rId8"/>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27</xdr:row>
      <xdr:rowOff>123825</xdr:rowOff>
    </xdr:from>
    <xdr:to>
      <xdr:col>5</xdr:col>
      <xdr:colOff>314325</xdr:colOff>
      <xdr:row>37</xdr:row>
      <xdr:rowOff>219075</xdr:rowOff>
    </xdr:to>
    <xdr:graphicFrame>
      <xdr:nvGraphicFramePr>
        <xdr:cNvPr id="1" name="Chart 1"/>
        <xdr:cNvGraphicFramePr/>
      </xdr:nvGraphicFramePr>
      <xdr:xfrm>
        <a:off x="876300" y="6315075"/>
        <a:ext cx="4810125" cy="2381250"/>
      </xdr:xfrm>
      <a:graphic>
        <a:graphicData uri="http://schemas.openxmlformats.org/drawingml/2006/chart">
          <c:chart xmlns:c="http://schemas.openxmlformats.org/drawingml/2006/chart" r:id="rId1"/>
        </a:graphicData>
      </a:graphic>
    </xdr:graphicFrame>
    <xdr:clientData/>
  </xdr:twoCellAnchor>
  <xdr:twoCellAnchor>
    <xdr:from>
      <xdr:col>1</xdr:col>
      <xdr:colOff>466725</xdr:colOff>
      <xdr:row>60</xdr:row>
      <xdr:rowOff>28575</xdr:rowOff>
    </xdr:from>
    <xdr:to>
      <xdr:col>5</xdr:col>
      <xdr:colOff>361950</xdr:colOff>
      <xdr:row>70</xdr:row>
      <xdr:rowOff>219075</xdr:rowOff>
    </xdr:to>
    <xdr:graphicFrame>
      <xdr:nvGraphicFramePr>
        <xdr:cNvPr id="2" name="Chart 2"/>
        <xdr:cNvGraphicFramePr/>
      </xdr:nvGraphicFramePr>
      <xdr:xfrm>
        <a:off x="1000125" y="14039850"/>
        <a:ext cx="4733925" cy="26670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3</xdr:row>
      <xdr:rowOff>66675</xdr:rowOff>
    </xdr:from>
    <xdr:to>
      <xdr:col>6</xdr:col>
      <xdr:colOff>781050</xdr:colOff>
      <xdr:row>8</xdr:row>
      <xdr:rowOff>180975</xdr:rowOff>
    </xdr:to>
    <xdr:sp>
      <xdr:nvSpPr>
        <xdr:cNvPr id="3" name="Rectangle 3"/>
        <xdr:cNvSpPr>
          <a:spLocks/>
        </xdr:cNvSpPr>
      </xdr:nvSpPr>
      <xdr:spPr>
        <a:xfrm>
          <a:off x="219075" y="771525"/>
          <a:ext cx="6572250" cy="125730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t>
１，９１９億円　　　（前回比　　２２．２％減）　　　　</a:t>
          </a:r>
          <a:r>
            <a:rPr lang="en-US" cap="none" sz="1000" b="0" i="0" u="none" baseline="0"/>
            <a:t>　
　　　　　　　　　　　　　　　　　　　　　　　　　　　　　　　　　　　　　　</a:t>
          </a:r>
          <a:r>
            <a:rPr lang="en-US" cap="none" sz="1100" b="0" i="0" u="none" baseline="0"/>
            <a:t>
　　　　　卸売業　　　　６８９億円　（前回比　２６．１％減）　　</a:t>
          </a:r>
          <a:r>
            <a:rPr lang="en-US" cap="none" sz="1000" b="0" i="1" u="sng" baseline="0"/>
            <a:t>※前回比は平成９年</a:t>
          </a:r>
          <a:r>
            <a:rPr lang="en-US" cap="none" sz="1000" b="0" i="0" u="none" baseline="0"/>
            <a:t>　</a:t>
          </a:r>
          <a:r>
            <a:rPr lang="en-US" cap="none" sz="1100" b="0" i="0" u="none" baseline="0"/>
            <a:t>
　　　　　小売業　　１，２３０億円　（前回比　１９．９％減）　　</a:t>
          </a:r>
          <a:r>
            <a:rPr lang="en-US" cap="none" sz="1000" b="0" i="0" u="sng" baseline="0"/>
            <a:t>　</a:t>
          </a:r>
          <a:r>
            <a:rPr lang="en-US" cap="none" sz="1000" b="0" i="1" u="sng" baseline="0"/>
            <a:t>調査結果との比較</a:t>
          </a:r>
          <a:r>
            <a:rPr lang="en-US" cap="none" sz="1000" b="0" i="0" u="none" baseline="0"/>
            <a:t>　</a:t>
          </a:r>
          <a:r>
            <a:rPr lang="en-US" cap="none" sz="1100" b="0" i="0" u="none" baseline="0"/>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19050</xdr:rowOff>
    </xdr:from>
    <xdr:to>
      <xdr:col>10</xdr:col>
      <xdr:colOff>504825</xdr:colOff>
      <xdr:row>5</xdr:row>
      <xdr:rowOff>152400</xdr:rowOff>
    </xdr:to>
    <xdr:sp>
      <xdr:nvSpPr>
        <xdr:cNvPr id="1" name="Rectangle 1"/>
        <xdr:cNvSpPr>
          <a:spLocks/>
        </xdr:cNvSpPr>
      </xdr:nvSpPr>
      <xdr:spPr>
        <a:xfrm>
          <a:off x="219075" y="723900"/>
          <a:ext cx="6848475" cy="590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t>小売業の売場面積は1,566,034㎡で、前回に比べ4.7％の増加となった。</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0.86925</cdr:x>
      <cdr:y>0.4375</cdr:y>
    </cdr:from>
    <cdr:to>
      <cdr:x>0.96475</cdr:x>
      <cdr:y>0.4815</cdr:y>
    </cdr:to>
    <cdr:sp>
      <cdr:nvSpPr>
        <cdr:cNvPr id="1" name="TextBox 1"/>
        <cdr:cNvSpPr txBox="1">
          <a:spLocks noChangeArrowheads="1"/>
        </cdr:cNvSpPr>
      </cdr:nvSpPr>
      <cdr:spPr>
        <a:xfrm>
          <a:off x="5276850" y="1704975"/>
          <a:ext cx="581025" cy="171450"/>
        </a:xfrm>
        <a:prstGeom prst="rect">
          <a:avLst/>
        </a:prstGeom>
        <a:noFill/>
        <a:ln w="1" cmpd="sng">
          <a:noFill/>
        </a:ln>
      </cdr:spPr>
      <cdr:txBody>
        <a:bodyPr vertOverflow="clip" wrap="square" anchor="ctr">
          <a:spAutoFit/>
        </a:bodyPr>
        <a:p>
          <a:pPr algn="ctr">
            <a:defRPr/>
          </a:pPr>
          <a:r>
            <a:rPr lang="en-US" cap="none" sz="950" b="0" i="0" u="none" baseline="0">
              <a:latin typeface="ＭＳ Ｐゴシック"/>
              <a:ea typeface="ＭＳ Ｐゴシック"/>
              <a:cs typeface="ＭＳ Ｐゴシック"/>
            </a:rPr>
            <a:t>飲食料品</a:t>
          </a:r>
        </a:p>
      </cdr:txBody>
    </cdr:sp>
  </cdr:relSizeAnchor>
  <cdr:relSizeAnchor xmlns:cdr="http://schemas.openxmlformats.org/drawingml/2006/chartDrawing">
    <cdr:from>
      <cdr:x>0.79025</cdr:x>
      <cdr:y>0.36025</cdr:y>
    </cdr:from>
    <cdr:to>
      <cdr:x>0.79025</cdr:x>
      <cdr:y>0.36025</cdr:y>
    </cdr:to>
    <cdr:sp>
      <cdr:nvSpPr>
        <cdr:cNvPr id="2" name="TextBox 2"/>
        <cdr:cNvSpPr txBox="1">
          <a:spLocks noChangeArrowheads="1"/>
        </cdr:cNvSpPr>
      </cdr:nvSpPr>
      <cdr:spPr>
        <a:xfrm>
          <a:off x="4800600" y="1400175"/>
          <a:ext cx="0" cy="0"/>
        </a:xfrm>
        <a:prstGeom prst="rect">
          <a:avLst/>
        </a:prstGeom>
        <a:noFill/>
        <a:ln w="1" cmpd="sng">
          <a:noFill/>
        </a:ln>
      </cdr:spPr>
      <cdr:txBody>
        <a:bodyPr vertOverflow="clip" wrap="square" anchor="ctr"/>
        <a:p>
          <a:pPr algn="ctr">
            <a:defRPr/>
          </a:pPr>
          <a:r>
            <a:rPr lang="en-US" cap="none" sz="950" b="0" i="0" u="none" baseline="0">
              <a:latin typeface="ＭＳ Ｐゴシック"/>
              <a:ea typeface="ＭＳ Ｐゴシック"/>
              <a:cs typeface="ＭＳ Ｐゴシック"/>
            </a:rPr>
            <a:t>その他</a:t>
          </a:r>
        </a:p>
      </cdr:txBody>
    </cdr:sp>
  </cdr:relSizeAnchor>
  <cdr:relSizeAnchor xmlns:cdr="http://schemas.openxmlformats.org/drawingml/2006/chartDrawing">
    <cdr:from>
      <cdr:x>0.677</cdr:x>
      <cdr:y>0.205</cdr:y>
    </cdr:from>
    <cdr:to>
      <cdr:x>0.677</cdr:x>
      <cdr:y>0.205</cdr:y>
    </cdr:to>
    <cdr:sp>
      <cdr:nvSpPr>
        <cdr:cNvPr id="3" name="TextBox 3"/>
        <cdr:cNvSpPr txBox="1">
          <a:spLocks noChangeArrowheads="1"/>
        </cdr:cNvSpPr>
      </cdr:nvSpPr>
      <cdr:spPr>
        <a:xfrm>
          <a:off x="4105275" y="800100"/>
          <a:ext cx="0" cy="0"/>
        </a:xfrm>
        <a:prstGeom prst="rect">
          <a:avLst/>
        </a:prstGeom>
        <a:noFill/>
        <a:ln w="1" cmpd="sng">
          <a:noFill/>
        </a:ln>
      </cdr:spPr>
      <cdr:txBody>
        <a:bodyPr vertOverflow="clip" wrap="square" anchor="ctr">
          <a:spAutoFit/>
        </a:bodyPr>
        <a:p>
          <a:pPr algn="ctr">
            <a:defRPr/>
          </a:pPr>
          <a:r>
            <a:rPr lang="en-US" cap="none" sz="950" b="0" i="0" u="none" baseline="0">
              <a:latin typeface="ＭＳ Ｐゴシック"/>
              <a:ea typeface="ＭＳ Ｐゴシック"/>
              <a:cs typeface="ＭＳ Ｐゴシック"/>
            </a:rPr>
            <a:t>各種商品</a:t>
          </a:r>
        </a:p>
      </cdr:txBody>
    </cdr:sp>
  </cdr:relSizeAnchor>
  <cdr:relSizeAnchor xmlns:cdr="http://schemas.openxmlformats.org/drawingml/2006/chartDrawing">
    <cdr:from>
      <cdr:x>0.60775</cdr:x>
      <cdr:y>0.3285</cdr:y>
    </cdr:from>
    <cdr:to>
      <cdr:x>0.60775</cdr:x>
      <cdr:y>0.3285</cdr:y>
    </cdr:to>
    <cdr:sp>
      <cdr:nvSpPr>
        <cdr:cNvPr id="4" name="TextBox 4"/>
        <cdr:cNvSpPr txBox="1">
          <a:spLocks noChangeArrowheads="1"/>
        </cdr:cNvSpPr>
      </cdr:nvSpPr>
      <cdr:spPr>
        <a:xfrm>
          <a:off x="3686175" y="1276350"/>
          <a:ext cx="0" cy="0"/>
        </a:xfrm>
        <a:prstGeom prst="rect">
          <a:avLst/>
        </a:prstGeom>
        <a:noFill/>
        <a:ln w="1" cmpd="sng">
          <a:noFill/>
        </a:ln>
      </cdr:spPr>
      <cdr:txBody>
        <a:bodyPr vertOverflow="clip" wrap="square" anchor="ctr">
          <a:spAutoFit/>
        </a:bodyPr>
        <a:p>
          <a:pPr algn="ctr">
            <a:defRPr/>
          </a:pPr>
          <a:r>
            <a:rPr lang="en-US" cap="none" sz="950" b="0" i="0" u="none" baseline="0">
              <a:latin typeface="ＭＳ Ｐゴシック"/>
              <a:ea typeface="ＭＳ Ｐゴシック"/>
              <a:cs typeface="ＭＳ Ｐゴシック"/>
            </a:rPr>
            <a:t>家具・じゅう器</a:t>
          </a:r>
        </a:p>
      </cdr:txBody>
    </cdr:sp>
  </cdr:relSizeAnchor>
  <cdr:relSizeAnchor xmlns:cdr="http://schemas.openxmlformats.org/drawingml/2006/chartDrawing">
    <cdr:from>
      <cdr:x>0.578</cdr:x>
      <cdr:y>0.12725</cdr:y>
    </cdr:from>
    <cdr:to>
      <cdr:x>0.578</cdr:x>
      <cdr:y>0.12725</cdr:y>
    </cdr:to>
    <cdr:sp>
      <cdr:nvSpPr>
        <cdr:cNvPr id="5" name="TextBox 5"/>
        <cdr:cNvSpPr txBox="1">
          <a:spLocks noChangeArrowheads="1"/>
        </cdr:cNvSpPr>
      </cdr:nvSpPr>
      <cdr:spPr>
        <a:xfrm>
          <a:off x="3505200" y="495300"/>
          <a:ext cx="0" cy="0"/>
        </a:xfrm>
        <a:prstGeom prst="rect">
          <a:avLst/>
        </a:prstGeom>
        <a:noFill/>
        <a:ln w="1" cmpd="sng">
          <a:noFill/>
        </a:ln>
      </cdr:spPr>
      <cdr:txBody>
        <a:bodyPr vertOverflow="clip" wrap="square" anchor="ctr">
          <a:spAutoFit/>
        </a:bodyPr>
        <a:p>
          <a:pPr algn="ctr">
            <a:defRPr/>
          </a:pPr>
          <a:r>
            <a:rPr lang="en-US" cap="none" sz="950" b="0" i="0" u="none" baseline="0">
              <a:latin typeface="ＭＳ Ｐゴシック"/>
              <a:ea typeface="ＭＳ Ｐゴシック"/>
              <a:cs typeface="ＭＳ Ｐゴシック"/>
            </a:rPr>
            <a:t>自動車・自転車</a:t>
          </a:r>
        </a:p>
      </cdr:txBody>
    </cdr:sp>
  </cdr:relSizeAnchor>
  <cdr:relSizeAnchor xmlns:cdr="http://schemas.openxmlformats.org/drawingml/2006/chartDrawing">
    <cdr:from>
      <cdr:x>0.50975</cdr:x>
      <cdr:y>0.4525</cdr:y>
    </cdr:from>
    <cdr:to>
      <cdr:x>0.50975</cdr:x>
      <cdr:y>0.4525</cdr:y>
    </cdr:to>
    <cdr:sp>
      <cdr:nvSpPr>
        <cdr:cNvPr id="6" name="TextBox 6"/>
        <cdr:cNvSpPr txBox="1">
          <a:spLocks noChangeArrowheads="1"/>
        </cdr:cNvSpPr>
      </cdr:nvSpPr>
      <cdr:spPr>
        <a:xfrm>
          <a:off x="3095625" y="1762125"/>
          <a:ext cx="0" cy="0"/>
        </a:xfrm>
        <a:prstGeom prst="rect">
          <a:avLst/>
        </a:prstGeom>
        <a:noFill/>
        <a:ln w="1" cmpd="sng">
          <a:noFill/>
        </a:ln>
      </cdr:spPr>
      <cdr:txBody>
        <a:bodyPr vertOverflow="clip" wrap="square" anchor="ctr">
          <a:spAutoFit/>
        </a:bodyPr>
        <a:p>
          <a:pPr algn="ctr">
            <a:defRPr/>
          </a:pPr>
          <a:r>
            <a:rPr lang="en-US" cap="none" sz="950" b="0" i="0" u="none" baseline="0">
              <a:latin typeface="ＭＳ Ｐゴシック"/>
              <a:ea typeface="ＭＳ Ｐゴシック"/>
              <a:cs typeface="ＭＳ Ｐゴシック"/>
            </a:rPr>
            <a:t>織物・衣服</a:t>
          </a:r>
        </a:p>
      </cdr:txBody>
    </cdr:sp>
  </cdr:relSizeAnchor>
  <cdr:relSizeAnchor xmlns:cdr="http://schemas.openxmlformats.org/drawingml/2006/chartDrawing">
    <cdr:from>
      <cdr:x>0.77275</cdr:x>
      <cdr:y>0.39125</cdr:y>
    </cdr:from>
    <cdr:to>
      <cdr:x>0.84175</cdr:x>
      <cdr:y>0.4375</cdr:y>
    </cdr:to>
    <cdr:sp>
      <cdr:nvSpPr>
        <cdr:cNvPr id="7" name="TextBox 7"/>
        <cdr:cNvSpPr txBox="1">
          <a:spLocks noChangeArrowheads="1"/>
        </cdr:cNvSpPr>
      </cdr:nvSpPr>
      <cdr:spPr>
        <a:xfrm>
          <a:off x="4695825" y="1524000"/>
          <a:ext cx="419100" cy="180975"/>
        </a:xfrm>
        <a:prstGeom prst="rect">
          <a:avLst/>
        </a:prstGeom>
        <a:noFill/>
        <a:ln w="1" cmpd="sng">
          <a:noFill/>
        </a:ln>
      </cdr:spPr>
      <cdr:txBody>
        <a:bodyPr vertOverflow="clip" wrap="square" anchor="ctr">
          <a:spAutoFit/>
        </a:bodyPr>
        <a:p>
          <a:pPr algn="ctr">
            <a:defRPr/>
          </a:pPr>
          <a:r>
            <a:rPr lang="en-US" cap="none" sz="950" b="0" i="0" u="none" baseline="0">
              <a:latin typeface="ＭＳ Ｐゴシック"/>
              <a:ea typeface="ＭＳ Ｐゴシック"/>
              <a:cs typeface="ＭＳ Ｐゴシック"/>
            </a:rPr>
            <a:t>その他</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0.075</cdr:y>
    </cdr:from>
    <cdr:to>
      <cdr:x>0.13675</cdr:x>
      <cdr:y>0.14375</cdr:y>
    </cdr:to>
    <cdr:sp>
      <cdr:nvSpPr>
        <cdr:cNvPr id="1" name="TextBox 1"/>
        <cdr:cNvSpPr txBox="1">
          <a:spLocks noChangeArrowheads="1"/>
        </cdr:cNvSpPr>
      </cdr:nvSpPr>
      <cdr:spPr>
        <a:xfrm>
          <a:off x="257175" y="190500"/>
          <a:ext cx="4095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（億円）</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493;&#12483;&#12488;\&#26032;&#12375;&#12356;&#12501;&#12457;&#12523;&#12480;\&#9734;&#65303;&#36009;&#22770;&#21177;&#29575;&#9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1">
          <cell r="S61">
            <v>49</v>
          </cell>
          <cell r="T61">
            <v>2172</v>
          </cell>
        </row>
        <row r="62">
          <cell r="S62">
            <v>35</v>
          </cell>
          <cell r="T62">
            <v>1416</v>
          </cell>
        </row>
        <row r="63">
          <cell r="S63">
            <v>73</v>
          </cell>
          <cell r="T63">
            <v>1366</v>
          </cell>
        </row>
        <row r="64">
          <cell r="S64">
            <v>40</v>
          </cell>
          <cell r="T64">
            <v>2471</v>
          </cell>
        </row>
        <row r="65">
          <cell r="S65">
            <v>43</v>
          </cell>
          <cell r="T65">
            <v>1656</v>
          </cell>
        </row>
        <row r="66">
          <cell r="S66">
            <v>60</v>
          </cell>
          <cell r="T66">
            <v>1551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22">
      <selection activeCell="B4" sqref="B4"/>
    </sheetView>
  </sheetViews>
  <sheetFormatPr defaultColWidth="9.00390625" defaultRowHeight="13.5"/>
  <sheetData/>
  <printOptions/>
  <pageMargins left="0.75" right="0.75" top="1" bottom="1" header="0.512" footer="0.512"/>
  <pageSetup orientation="portrait" paperSize="9"/>
  <drawing r:id="rId1"/>
</worksheet>
</file>

<file path=xl/worksheets/sheet10.xml><?xml version="1.0" encoding="utf-8"?>
<worksheet xmlns="http://schemas.openxmlformats.org/spreadsheetml/2006/main" xmlns:r="http://schemas.openxmlformats.org/officeDocument/2006/relationships">
  <dimension ref="A1:BE104"/>
  <sheetViews>
    <sheetView workbookViewId="0" topLeftCell="A1">
      <selection activeCell="K12" sqref="K12"/>
    </sheetView>
  </sheetViews>
  <sheetFormatPr defaultColWidth="9.00390625" defaultRowHeight="13.5"/>
  <cols>
    <col min="1" max="1" width="0.6171875" style="0" customWidth="1"/>
    <col min="2" max="2" width="4.25390625" style="0" customWidth="1"/>
    <col min="3" max="3" width="11.375" style="0" customWidth="1"/>
    <col min="4" max="4" width="7.375" style="0" customWidth="1"/>
    <col min="5" max="9" width="6.125" style="0" customWidth="1"/>
    <col min="10" max="16" width="6.125" style="16" customWidth="1"/>
    <col min="17" max="17" width="3.25390625" style="16" customWidth="1"/>
    <col min="18" max="18" width="6.125" style="16" customWidth="1"/>
    <col min="19" max="19" width="6.125" style="0" customWidth="1"/>
    <col min="20" max="20" width="6.125" style="16" customWidth="1"/>
    <col min="21" max="21" width="6.125" style="0" customWidth="1"/>
    <col min="22" max="22" width="6.125" style="16" customWidth="1"/>
    <col min="23" max="23" width="6.125" style="0" customWidth="1"/>
    <col min="24" max="30" width="6.125" style="16" customWidth="1"/>
    <col min="31" max="31" width="9.00390625" style="16" customWidth="1"/>
    <col min="32" max="32" width="5.50390625" style="16" customWidth="1"/>
    <col min="33" max="33" width="11.125" style="16" customWidth="1"/>
    <col min="34" max="34" width="3.875" style="16" customWidth="1"/>
    <col min="35" max="35" width="6.00390625" style="16" customWidth="1"/>
    <col min="36" max="36" width="9.875" style="16" customWidth="1"/>
    <col min="37" max="37" width="5.625" style="16" customWidth="1"/>
    <col min="38" max="38" width="9.375" style="16" customWidth="1"/>
    <col min="39" max="39" width="6.50390625" style="16" customWidth="1"/>
    <col min="40" max="40" width="9.00390625" style="16" customWidth="1"/>
    <col min="41" max="41" width="6.00390625" style="16" customWidth="1"/>
    <col min="42" max="42" width="11.75390625" style="16" customWidth="1"/>
    <col min="46" max="57" width="6.125" style="0" customWidth="1"/>
  </cols>
  <sheetData>
    <row r="1" spans="10:16" ht="19.5" customHeight="1">
      <c r="J1"/>
      <c r="K1"/>
      <c r="L1"/>
      <c r="M1"/>
      <c r="N1"/>
      <c r="O1"/>
      <c r="P1"/>
    </row>
    <row r="2" spans="2:57" ht="18" customHeight="1">
      <c r="B2" s="1" t="s">
        <v>58</v>
      </c>
      <c r="C2" s="236"/>
      <c r="D2" s="236"/>
      <c r="E2" s="236"/>
      <c r="J2" s="4"/>
      <c r="K2" s="4"/>
      <c r="L2" s="4"/>
      <c r="M2" s="4"/>
      <c r="N2" s="4"/>
      <c r="O2" s="4"/>
      <c r="P2" s="4"/>
      <c r="Q2" s="5"/>
      <c r="AF2"/>
      <c r="AG2"/>
      <c r="AH2"/>
      <c r="AI2"/>
      <c r="AJ2"/>
      <c r="AK2"/>
      <c r="AL2"/>
      <c r="AM2"/>
      <c r="AN2"/>
      <c r="AO2"/>
      <c r="AP2"/>
      <c r="AT2" s="578" t="s">
        <v>59</v>
      </c>
      <c r="AU2" s="578" t="s">
        <v>60</v>
      </c>
      <c r="AV2" s="578" t="s">
        <v>61</v>
      </c>
      <c r="AW2" s="578" t="s">
        <v>62</v>
      </c>
      <c r="AX2" s="578" t="s">
        <v>63</v>
      </c>
      <c r="AY2" s="578" t="s">
        <v>64</v>
      </c>
      <c r="AZ2" s="578" t="s">
        <v>65</v>
      </c>
      <c r="BA2" s="578" t="s">
        <v>66</v>
      </c>
      <c r="BB2" s="578" t="s">
        <v>67</v>
      </c>
      <c r="BC2" s="578" t="s">
        <v>68</v>
      </c>
      <c r="BD2" s="578" t="s">
        <v>69</v>
      </c>
      <c r="BE2" s="579" t="s">
        <v>70</v>
      </c>
    </row>
    <row r="3" spans="2:57" ht="18" customHeight="1">
      <c r="B3" s="150" t="s">
        <v>393</v>
      </c>
      <c r="C3" s="236"/>
      <c r="D3" s="236"/>
      <c r="E3" s="236"/>
      <c r="J3" s="4"/>
      <c r="K3" s="4"/>
      <c r="L3" s="4"/>
      <c r="M3" s="4"/>
      <c r="N3" s="4"/>
      <c r="O3" s="4"/>
      <c r="P3" s="4"/>
      <c r="Q3" s="5"/>
      <c r="AF3"/>
      <c r="AG3"/>
      <c r="AH3"/>
      <c r="AI3"/>
      <c r="AJ3"/>
      <c r="AK3"/>
      <c r="AL3"/>
      <c r="AM3"/>
      <c r="AN3"/>
      <c r="AO3"/>
      <c r="AP3"/>
      <c r="AS3" s="580" t="s">
        <v>71</v>
      </c>
      <c r="AT3" s="581">
        <v>51</v>
      </c>
      <c r="AU3" s="189">
        <v>51</v>
      </c>
      <c r="AV3" s="189">
        <v>72</v>
      </c>
      <c r="AW3" s="189">
        <v>128</v>
      </c>
      <c r="AX3" s="189">
        <v>147</v>
      </c>
      <c r="AY3" s="189">
        <v>161</v>
      </c>
      <c r="AZ3" s="189">
        <v>58</v>
      </c>
      <c r="BA3" s="189">
        <v>19</v>
      </c>
      <c r="BB3" s="189">
        <v>16</v>
      </c>
      <c r="BC3" s="189">
        <v>27</v>
      </c>
      <c r="BD3" s="189">
        <v>17</v>
      </c>
      <c r="BE3" s="582">
        <v>11</v>
      </c>
    </row>
    <row r="4" spans="2:57" ht="18" customHeight="1">
      <c r="B4" s="3"/>
      <c r="C4" s="4" t="s">
        <v>72</v>
      </c>
      <c r="D4" s="179"/>
      <c r="E4" s="179"/>
      <c r="F4" s="4"/>
      <c r="G4" s="4"/>
      <c r="H4" s="4"/>
      <c r="I4" s="4"/>
      <c r="J4" s="4"/>
      <c r="K4" s="4"/>
      <c r="L4" s="4"/>
      <c r="M4" s="4"/>
      <c r="N4" s="4"/>
      <c r="O4" s="4"/>
      <c r="P4" s="4"/>
      <c r="Q4" s="5"/>
      <c r="R4" s="3"/>
      <c r="S4" s="6"/>
      <c r="T4" s="5"/>
      <c r="V4" s="5"/>
      <c r="Y4" s="4"/>
      <c r="AF4"/>
      <c r="AG4"/>
      <c r="AH4"/>
      <c r="AI4"/>
      <c r="AJ4"/>
      <c r="AK4"/>
      <c r="AL4"/>
      <c r="AM4"/>
      <c r="AN4"/>
      <c r="AO4"/>
      <c r="AP4"/>
      <c r="AS4" s="580" t="s">
        <v>73</v>
      </c>
      <c r="AT4" s="189">
        <v>47</v>
      </c>
      <c r="AU4" s="189">
        <v>51</v>
      </c>
      <c r="AV4" s="189">
        <v>73</v>
      </c>
      <c r="AW4" s="189">
        <v>107</v>
      </c>
      <c r="AX4" s="189">
        <v>161</v>
      </c>
      <c r="AY4" s="189">
        <v>170</v>
      </c>
      <c r="AZ4" s="189">
        <v>51</v>
      </c>
      <c r="BA4" s="189">
        <v>23</v>
      </c>
      <c r="BB4" s="189">
        <v>12</v>
      </c>
      <c r="BC4" s="189">
        <v>22</v>
      </c>
      <c r="BD4" s="189">
        <v>17</v>
      </c>
      <c r="BE4" s="582">
        <v>9</v>
      </c>
    </row>
    <row r="5" spans="2:57" ht="18" customHeight="1">
      <c r="B5" s="123"/>
      <c r="C5" s="4" t="s">
        <v>74</v>
      </c>
      <c r="D5" s="179"/>
      <c r="E5" s="179"/>
      <c r="F5" s="4"/>
      <c r="G5" s="4"/>
      <c r="H5" s="4"/>
      <c r="I5" s="4"/>
      <c r="J5" s="4"/>
      <c r="K5" s="4"/>
      <c r="L5" s="4"/>
      <c r="M5" s="4"/>
      <c r="N5" s="4"/>
      <c r="O5" s="4"/>
      <c r="P5" s="4"/>
      <c r="Q5" s="5"/>
      <c r="R5" s="5"/>
      <c r="S5" s="4"/>
      <c r="T5" s="4"/>
      <c r="U5" s="4"/>
      <c r="V5" s="4"/>
      <c r="W5" s="4"/>
      <c r="X5" s="4"/>
      <c r="Y5" s="4"/>
      <c r="Z5" s="4"/>
      <c r="AA5" s="4"/>
      <c r="AB5" s="4"/>
      <c r="AC5" s="4"/>
      <c r="AD5" s="4"/>
      <c r="AE5" s="4"/>
      <c r="AF5"/>
      <c r="AG5"/>
      <c r="AH5"/>
      <c r="AI5"/>
      <c r="AJ5"/>
      <c r="AK5"/>
      <c r="AL5"/>
      <c r="AM5"/>
      <c r="AN5"/>
      <c r="AO5"/>
      <c r="AP5" s="583"/>
      <c r="AQ5" s="16"/>
      <c r="AR5" s="16"/>
      <c r="AS5" s="580" t="s">
        <v>75</v>
      </c>
      <c r="AT5" s="189">
        <v>47</v>
      </c>
      <c r="AU5" s="189">
        <v>66</v>
      </c>
      <c r="AV5" s="189">
        <v>79</v>
      </c>
      <c r="AW5" s="189">
        <v>150</v>
      </c>
      <c r="AX5" s="189">
        <v>182</v>
      </c>
      <c r="AY5" s="189">
        <v>187</v>
      </c>
      <c r="AZ5" s="189">
        <v>51</v>
      </c>
      <c r="BA5" s="189">
        <v>9</v>
      </c>
      <c r="BB5" s="189">
        <v>19</v>
      </c>
      <c r="BC5" s="189">
        <v>22</v>
      </c>
      <c r="BD5" s="189">
        <v>21</v>
      </c>
      <c r="BE5" s="582">
        <v>5</v>
      </c>
    </row>
    <row r="6" spans="2:57" ht="18" customHeight="1">
      <c r="B6" s="123"/>
      <c r="C6" s="4" t="s">
        <v>76</v>
      </c>
      <c r="D6" s="4"/>
      <c r="E6" s="4"/>
      <c r="F6" s="4"/>
      <c r="G6" s="4"/>
      <c r="H6" s="4"/>
      <c r="I6" s="4"/>
      <c r="J6" s="4"/>
      <c r="K6" s="4"/>
      <c r="L6" s="4"/>
      <c r="M6" s="4"/>
      <c r="N6" s="4"/>
      <c r="O6" s="4"/>
      <c r="P6" s="4"/>
      <c r="Q6" s="5"/>
      <c r="R6" s="5"/>
      <c r="S6" s="4"/>
      <c r="T6" s="4"/>
      <c r="U6" s="4"/>
      <c r="V6" s="4"/>
      <c r="W6" s="4"/>
      <c r="X6" s="4"/>
      <c r="Y6" s="4"/>
      <c r="Z6" s="4"/>
      <c r="AA6" s="4"/>
      <c r="AB6" s="4"/>
      <c r="AC6" s="4"/>
      <c r="AD6" s="4"/>
      <c r="AE6" s="4"/>
      <c r="AF6"/>
      <c r="AG6"/>
      <c r="AH6"/>
      <c r="AI6"/>
      <c r="AJ6"/>
      <c r="AK6"/>
      <c r="AL6"/>
      <c r="AM6"/>
      <c r="AN6"/>
      <c r="AO6"/>
      <c r="AP6"/>
      <c r="AS6" s="580" t="s">
        <v>77</v>
      </c>
      <c r="AT6" s="189">
        <v>19</v>
      </c>
      <c r="AU6" s="189">
        <v>33</v>
      </c>
      <c r="AV6" s="189">
        <v>39</v>
      </c>
      <c r="AW6" s="189">
        <v>111</v>
      </c>
      <c r="AX6" s="189">
        <v>107</v>
      </c>
      <c r="AY6" s="189">
        <v>75</v>
      </c>
      <c r="AZ6" s="189">
        <v>22</v>
      </c>
      <c r="BA6" s="189">
        <v>9</v>
      </c>
      <c r="BB6" s="189">
        <v>5</v>
      </c>
      <c r="BC6" s="189">
        <v>10</v>
      </c>
      <c r="BD6" s="189">
        <v>12</v>
      </c>
      <c r="BE6" s="582">
        <v>5</v>
      </c>
    </row>
    <row r="7" spans="3:57" ht="18" customHeight="1">
      <c r="C7" s="4" t="s">
        <v>78</v>
      </c>
      <c r="D7" s="4"/>
      <c r="E7" s="4"/>
      <c r="F7" s="4"/>
      <c r="G7" s="4"/>
      <c r="H7" s="4"/>
      <c r="I7" s="4"/>
      <c r="J7" s="4"/>
      <c r="K7" s="4"/>
      <c r="L7" s="4"/>
      <c r="M7" s="4"/>
      <c r="N7" s="4"/>
      <c r="O7" s="4"/>
      <c r="P7" s="4"/>
      <c r="R7" s="5"/>
      <c r="S7" s="4"/>
      <c r="T7" s="4"/>
      <c r="U7" s="4"/>
      <c r="V7" s="4"/>
      <c r="W7" s="4"/>
      <c r="X7" s="4"/>
      <c r="Y7" s="4"/>
      <c r="Z7" s="4"/>
      <c r="AA7" s="4"/>
      <c r="AB7" s="4"/>
      <c r="AC7" s="4"/>
      <c r="AD7" s="4"/>
      <c r="AE7" s="4"/>
      <c r="AF7"/>
      <c r="AG7"/>
      <c r="AH7"/>
      <c r="AI7"/>
      <c r="AJ7"/>
      <c r="AK7"/>
      <c r="AL7"/>
      <c r="AM7"/>
      <c r="AN7"/>
      <c r="AO7"/>
      <c r="AP7"/>
      <c r="AS7" s="580" t="s">
        <v>79</v>
      </c>
      <c r="AT7" s="189">
        <v>7</v>
      </c>
      <c r="AU7" s="189">
        <v>13</v>
      </c>
      <c r="AV7" s="189">
        <v>15</v>
      </c>
      <c r="AW7" s="189">
        <v>34</v>
      </c>
      <c r="AX7" s="189">
        <v>32</v>
      </c>
      <c r="AY7" s="189">
        <v>29</v>
      </c>
      <c r="AZ7" s="189">
        <v>7</v>
      </c>
      <c r="BA7" s="189">
        <v>2</v>
      </c>
      <c r="BB7" s="189">
        <v>1</v>
      </c>
      <c r="BC7" s="189">
        <v>2</v>
      </c>
      <c r="BD7" s="189">
        <v>3</v>
      </c>
      <c r="BE7" s="582">
        <v>0</v>
      </c>
    </row>
    <row r="8" spans="3:57" s="4" customFormat="1" ht="18" customHeight="1">
      <c r="C8" s="4" t="s">
        <v>80</v>
      </c>
      <c r="Q8" s="5"/>
      <c r="R8" s="5"/>
      <c r="AS8" s="580" t="s">
        <v>81</v>
      </c>
      <c r="AT8" s="189">
        <v>2</v>
      </c>
      <c r="AU8" s="189">
        <v>8</v>
      </c>
      <c r="AV8" s="189">
        <v>10</v>
      </c>
      <c r="AW8" s="189">
        <v>19</v>
      </c>
      <c r="AX8" s="189">
        <v>18</v>
      </c>
      <c r="AY8" s="189">
        <v>10</v>
      </c>
      <c r="AZ8" s="189">
        <v>5</v>
      </c>
      <c r="BA8" s="189">
        <v>1</v>
      </c>
      <c r="BB8" s="189">
        <v>2</v>
      </c>
      <c r="BC8" s="189">
        <v>2</v>
      </c>
      <c r="BD8" s="189">
        <v>0</v>
      </c>
      <c r="BE8" s="582">
        <v>1</v>
      </c>
    </row>
    <row r="9" spans="3:57" s="4" customFormat="1" ht="18" customHeight="1">
      <c r="C9" s="4" t="s">
        <v>82</v>
      </c>
      <c r="Q9" s="5"/>
      <c r="R9" s="5"/>
      <c r="AS9" s="580" t="s">
        <v>83</v>
      </c>
      <c r="AT9" s="189">
        <v>1</v>
      </c>
      <c r="AU9" s="581">
        <v>5</v>
      </c>
      <c r="AV9" s="189">
        <v>1</v>
      </c>
      <c r="AW9" s="189">
        <v>16</v>
      </c>
      <c r="AX9" s="189">
        <v>7</v>
      </c>
      <c r="AY9" s="189">
        <v>7</v>
      </c>
      <c r="AZ9" s="189">
        <v>3</v>
      </c>
      <c r="BA9" s="189">
        <v>1</v>
      </c>
      <c r="BB9" s="189">
        <v>0</v>
      </c>
      <c r="BC9" s="189">
        <v>0</v>
      </c>
      <c r="BD9" s="189">
        <v>1</v>
      </c>
      <c r="BE9" s="582">
        <v>0</v>
      </c>
    </row>
    <row r="10" spans="17:57" s="4" customFormat="1" ht="18" customHeight="1" thickBot="1">
      <c r="Q10" s="5"/>
      <c r="R10" s="5"/>
      <c r="AS10" s="580" t="s">
        <v>84</v>
      </c>
      <c r="AT10" s="227">
        <v>1</v>
      </c>
      <c r="AU10" s="584">
        <v>1</v>
      </c>
      <c r="AV10" s="584">
        <v>0</v>
      </c>
      <c r="AW10" s="227">
        <v>0</v>
      </c>
      <c r="AX10" s="227">
        <v>2</v>
      </c>
      <c r="AY10" s="227">
        <v>0</v>
      </c>
      <c r="AZ10" s="227">
        <v>0</v>
      </c>
      <c r="BA10" s="227">
        <v>0</v>
      </c>
      <c r="BB10" s="227">
        <v>0</v>
      </c>
      <c r="BC10" s="227">
        <v>0</v>
      </c>
      <c r="BD10" s="227">
        <v>0</v>
      </c>
      <c r="BE10" s="585">
        <v>0</v>
      </c>
    </row>
    <row r="11" spans="17:18" s="4" customFormat="1" ht="18" customHeight="1">
      <c r="Q11" s="5"/>
      <c r="R11" s="5"/>
    </row>
    <row r="12" spans="12:31" s="122" customFormat="1" ht="18" customHeight="1">
      <c r="L12" s="4"/>
      <c r="M12" s="4"/>
      <c r="N12" s="4"/>
      <c r="O12" s="4"/>
      <c r="P12" s="4"/>
      <c r="Q12" s="5"/>
      <c r="R12" s="5"/>
      <c r="T12" s="5"/>
      <c r="V12" s="5"/>
      <c r="X12" s="16"/>
      <c r="Z12" s="16"/>
      <c r="AA12" s="16"/>
      <c r="AB12" s="16"/>
      <c r="AC12" s="16"/>
      <c r="AD12" s="16"/>
      <c r="AE12" s="16"/>
    </row>
    <row r="13" s="4" customFormat="1" ht="15.75" customHeight="1">
      <c r="AE13" s="5"/>
    </row>
    <row r="14" spans="2:31" s="4" customFormat="1" ht="15.75" customHeight="1" thickBot="1">
      <c r="B14" s="237" t="s">
        <v>85</v>
      </c>
      <c r="AE14" s="5"/>
    </row>
    <row r="15" spans="2:57" s="4" customFormat="1" ht="15.75" customHeight="1">
      <c r="B15" s="787" t="s">
        <v>86</v>
      </c>
      <c r="C15" s="859"/>
      <c r="D15" s="802" t="s">
        <v>87</v>
      </c>
      <c r="E15" s="861"/>
      <c r="F15" s="861"/>
      <c r="G15" s="861"/>
      <c r="H15" s="861"/>
      <c r="I15" s="861"/>
      <c r="J15" s="861"/>
      <c r="K15" s="861"/>
      <c r="L15" s="861"/>
      <c r="M15" s="861"/>
      <c r="N15" s="861"/>
      <c r="O15" s="861"/>
      <c r="P15" s="862"/>
      <c r="Q15" s="127"/>
      <c r="R15" s="819" t="s">
        <v>88</v>
      </c>
      <c r="S15" s="803"/>
      <c r="T15" s="803"/>
      <c r="U15" s="803"/>
      <c r="V15" s="803"/>
      <c r="W15" s="803"/>
      <c r="X15" s="803"/>
      <c r="Y15" s="803"/>
      <c r="Z15" s="803"/>
      <c r="AA15" s="803"/>
      <c r="AB15" s="803"/>
      <c r="AC15" s="803"/>
      <c r="AD15" s="820"/>
      <c r="AT15" s="578" t="s">
        <v>89</v>
      </c>
      <c r="AU15" s="578" t="s">
        <v>90</v>
      </c>
      <c r="AV15" s="578" t="s">
        <v>91</v>
      </c>
      <c r="AW15" s="578" t="s">
        <v>92</v>
      </c>
      <c r="AX15" s="578" t="s">
        <v>93</v>
      </c>
      <c r="AY15" s="578" t="s">
        <v>94</v>
      </c>
      <c r="AZ15" s="578" t="s">
        <v>95</v>
      </c>
      <c r="BA15" s="578" t="s">
        <v>96</v>
      </c>
      <c r="BB15" s="578" t="s">
        <v>97</v>
      </c>
      <c r="BC15" s="578" t="s">
        <v>98</v>
      </c>
      <c r="BD15" s="578" t="s">
        <v>99</v>
      </c>
      <c r="BE15" s="579" t="s">
        <v>100</v>
      </c>
    </row>
    <row r="16" spans="2:57" s="4" customFormat="1" ht="15.75" customHeight="1" thickBot="1">
      <c r="B16" s="830"/>
      <c r="C16" s="860"/>
      <c r="D16" s="418" t="s">
        <v>101</v>
      </c>
      <c r="E16" s="578" t="s">
        <v>102</v>
      </c>
      <c r="F16" s="578" t="s">
        <v>103</v>
      </c>
      <c r="G16" s="578" t="s">
        <v>104</v>
      </c>
      <c r="H16" s="578" t="s">
        <v>105</v>
      </c>
      <c r="I16" s="578" t="s">
        <v>106</v>
      </c>
      <c r="J16" s="578" t="s">
        <v>107</v>
      </c>
      <c r="K16" s="578" t="s">
        <v>108</v>
      </c>
      <c r="L16" s="578" t="s">
        <v>109</v>
      </c>
      <c r="M16" s="578" t="s">
        <v>110</v>
      </c>
      <c r="N16" s="578" t="s">
        <v>111</v>
      </c>
      <c r="O16" s="578" t="s">
        <v>112</v>
      </c>
      <c r="P16" s="579" t="s">
        <v>113</v>
      </c>
      <c r="Q16" s="127"/>
      <c r="R16" s="420" t="s">
        <v>612</v>
      </c>
      <c r="S16" s="578" t="s">
        <v>102</v>
      </c>
      <c r="T16" s="578" t="s">
        <v>103</v>
      </c>
      <c r="U16" s="578" t="s">
        <v>104</v>
      </c>
      <c r="V16" s="578" t="s">
        <v>105</v>
      </c>
      <c r="W16" s="578" t="s">
        <v>106</v>
      </c>
      <c r="X16" s="578" t="s">
        <v>107</v>
      </c>
      <c r="Y16" s="578" t="s">
        <v>108</v>
      </c>
      <c r="Z16" s="578" t="s">
        <v>109</v>
      </c>
      <c r="AA16" s="578" t="s">
        <v>110</v>
      </c>
      <c r="AB16" s="578" t="s">
        <v>111</v>
      </c>
      <c r="AC16" s="578" t="s">
        <v>112</v>
      </c>
      <c r="AD16" s="579" t="s">
        <v>113</v>
      </c>
      <c r="AE16" s="5"/>
      <c r="AS16" s="580" t="s">
        <v>114</v>
      </c>
      <c r="AT16" s="189">
        <v>1642</v>
      </c>
      <c r="AU16" s="189">
        <v>1125</v>
      </c>
      <c r="AV16" s="189">
        <v>1210</v>
      </c>
      <c r="AW16" s="189">
        <v>1158</v>
      </c>
      <c r="AX16" s="189">
        <v>1026</v>
      </c>
      <c r="AY16" s="189">
        <v>878</v>
      </c>
      <c r="AZ16" s="189">
        <v>299</v>
      </c>
      <c r="BA16" s="189">
        <v>112</v>
      </c>
      <c r="BB16" s="189">
        <v>111</v>
      </c>
      <c r="BC16" s="189">
        <v>172</v>
      </c>
      <c r="BD16" s="189">
        <v>160</v>
      </c>
      <c r="BE16" s="582">
        <v>62</v>
      </c>
    </row>
    <row r="17" spans="2:57" s="4" customFormat="1" ht="15.75" customHeight="1">
      <c r="B17" s="855" t="s">
        <v>115</v>
      </c>
      <c r="C17" s="586" t="s">
        <v>230</v>
      </c>
      <c r="D17" s="587">
        <f aca="true" t="shared" si="0" ref="D17:P17">SUM(D20:D27)</f>
        <v>18047</v>
      </c>
      <c r="E17" s="587">
        <f t="shared" si="0"/>
        <v>2712</v>
      </c>
      <c r="F17" s="587">
        <f t="shared" si="0"/>
        <v>1889</v>
      </c>
      <c r="G17" s="587">
        <f t="shared" si="0"/>
        <v>2185</v>
      </c>
      <c r="H17" s="587">
        <f t="shared" si="0"/>
        <v>2582</v>
      </c>
      <c r="I17" s="587">
        <f t="shared" si="0"/>
        <v>2653</v>
      </c>
      <c r="J17" s="587">
        <f t="shared" si="0"/>
        <v>2715</v>
      </c>
      <c r="K17" s="587">
        <f t="shared" si="0"/>
        <v>1171</v>
      </c>
      <c r="L17" s="587">
        <f t="shared" si="0"/>
        <v>430</v>
      </c>
      <c r="M17" s="587">
        <f t="shared" si="0"/>
        <v>439</v>
      </c>
      <c r="N17" s="587">
        <f t="shared" si="0"/>
        <v>548</v>
      </c>
      <c r="O17" s="587">
        <f t="shared" si="0"/>
        <v>533</v>
      </c>
      <c r="P17" s="588">
        <f t="shared" si="0"/>
        <v>190</v>
      </c>
      <c r="Q17" s="127"/>
      <c r="R17" s="589">
        <v>100</v>
      </c>
      <c r="S17" s="590">
        <v>-15</v>
      </c>
      <c r="T17" s="590">
        <v>-10.5</v>
      </c>
      <c r="U17" s="590">
        <v>-12.1</v>
      </c>
      <c r="V17" s="590">
        <v>-14.3</v>
      </c>
      <c r="W17" s="590">
        <v>-14.7</v>
      </c>
      <c r="X17" s="590">
        <v>-15</v>
      </c>
      <c r="Y17" s="590">
        <v>-6.5</v>
      </c>
      <c r="Z17" s="590">
        <v>-2.4</v>
      </c>
      <c r="AA17" s="590">
        <v>-2.4</v>
      </c>
      <c r="AB17" s="590">
        <v>-3</v>
      </c>
      <c r="AC17" s="590">
        <v>-3</v>
      </c>
      <c r="AD17" s="591">
        <v>-1.1</v>
      </c>
      <c r="AE17" s="16"/>
      <c r="AF17" s="16"/>
      <c r="AG17" s="16"/>
      <c r="AH17" s="16"/>
      <c r="AI17" s="16"/>
      <c r="AJ17" s="16"/>
      <c r="AK17" s="16"/>
      <c r="AL17" s="16"/>
      <c r="AM17" s="16"/>
      <c r="AN17" s="16"/>
      <c r="AO17" s="16"/>
      <c r="AP17" s="16"/>
      <c r="AS17" s="580" t="s">
        <v>116</v>
      </c>
      <c r="AT17" s="581">
        <v>566</v>
      </c>
      <c r="AU17" s="189">
        <v>335</v>
      </c>
      <c r="AV17" s="581">
        <v>371</v>
      </c>
      <c r="AW17" s="189">
        <v>374</v>
      </c>
      <c r="AX17" s="581">
        <v>453</v>
      </c>
      <c r="AY17" s="189">
        <v>457</v>
      </c>
      <c r="AZ17" s="189">
        <v>215</v>
      </c>
      <c r="BA17" s="189">
        <v>80</v>
      </c>
      <c r="BB17" s="189">
        <v>86</v>
      </c>
      <c r="BC17" s="189">
        <v>95</v>
      </c>
      <c r="BD17" s="189">
        <v>124</v>
      </c>
      <c r="BE17" s="582">
        <v>41</v>
      </c>
    </row>
    <row r="18" spans="2:57" s="122" customFormat="1" ht="15.75" customHeight="1">
      <c r="B18" s="856"/>
      <c r="C18" s="592"/>
      <c r="D18" s="593"/>
      <c r="E18" s="581"/>
      <c r="F18" s="581"/>
      <c r="G18" s="581"/>
      <c r="H18" s="581"/>
      <c r="I18" s="581"/>
      <c r="J18" s="581"/>
      <c r="K18" s="581"/>
      <c r="L18" s="581"/>
      <c r="M18" s="581"/>
      <c r="N18" s="581"/>
      <c r="O18" s="581"/>
      <c r="P18" s="282"/>
      <c r="Q18" s="211"/>
      <c r="R18" s="594">
        <f aca="true" t="shared" si="1" ref="R18:AD18">SUM(R20:R27)</f>
        <v>100.00000000000003</v>
      </c>
      <c r="S18" s="595">
        <f t="shared" si="1"/>
        <v>100</v>
      </c>
      <c r="T18" s="595">
        <f t="shared" si="1"/>
        <v>99.99999999999999</v>
      </c>
      <c r="U18" s="595">
        <f t="shared" si="1"/>
        <v>100</v>
      </c>
      <c r="V18" s="595">
        <f t="shared" si="1"/>
        <v>100</v>
      </c>
      <c r="W18" s="595">
        <f t="shared" si="1"/>
        <v>100</v>
      </c>
      <c r="X18" s="595">
        <f t="shared" si="1"/>
        <v>100</v>
      </c>
      <c r="Y18" s="595">
        <f t="shared" si="1"/>
        <v>100.00000000000001</v>
      </c>
      <c r="Z18" s="595">
        <f t="shared" si="1"/>
        <v>100</v>
      </c>
      <c r="AA18" s="595">
        <f t="shared" si="1"/>
        <v>100</v>
      </c>
      <c r="AB18" s="595">
        <f t="shared" si="1"/>
        <v>100.00000000000001</v>
      </c>
      <c r="AC18" s="595">
        <f t="shared" si="1"/>
        <v>100.00000000000001</v>
      </c>
      <c r="AD18" s="596">
        <f t="shared" si="1"/>
        <v>100.00000000000001</v>
      </c>
      <c r="AE18" s="16"/>
      <c r="AF18" s="16"/>
      <c r="AG18" s="16"/>
      <c r="AH18" s="16"/>
      <c r="AI18" s="16"/>
      <c r="AJ18" s="16"/>
      <c r="AK18" s="16"/>
      <c r="AL18" s="16"/>
      <c r="AM18" s="16"/>
      <c r="AN18" s="16"/>
      <c r="AO18" s="16"/>
      <c r="AP18" s="16"/>
      <c r="AS18" s="580" t="s">
        <v>117</v>
      </c>
      <c r="AT18" s="581">
        <v>241</v>
      </c>
      <c r="AU18" s="189">
        <v>142</v>
      </c>
      <c r="AV18" s="581">
        <v>208</v>
      </c>
      <c r="AW18" s="189">
        <v>289</v>
      </c>
      <c r="AX18" s="581">
        <v>321</v>
      </c>
      <c r="AY18" s="581">
        <v>449</v>
      </c>
      <c r="AZ18" s="189">
        <v>265</v>
      </c>
      <c r="BA18" s="189">
        <v>89</v>
      </c>
      <c r="BB18" s="189">
        <v>93</v>
      </c>
      <c r="BC18" s="189">
        <v>98</v>
      </c>
      <c r="BD18" s="189">
        <v>108</v>
      </c>
      <c r="BE18" s="582">
        <v>26</v>
      </c>
    </row>
    <row r="19" spans="2:57" s="122" customFormat="1" ht="15.75" customHeight="1">
      <c r="B19" s="856"/>
      <c r="C19" s="592"/>
      <c r="D19" s="593"/>
      <c r="E19" s="581"/>
      <c r="F19" s="581"/>
      <c r="G19" s="581"/>
      <c r="H19" s="581"/>
      <c r="I19" s="581"/>
      <c r="J19" s="581"/>
      <c r="K19" s="581"/>
      <c r="L19" s="581"/>
      <c r="M19" s="581"/>
      <c r="N19" s="581"/>
      <c r="O19" s="581"/>
      <c r="P19" s="282"/>
      <c r="Q19" s="211"/>
      <c r="R19" s="594"/>
      <c r="S19" s="595"/>
      <c r="T19" s="595"/>
      <c r="U19" s="595"/>
      <c r="V19" s="595"/>
      <c r="W19" s="595"/>
      <c r="X19" s="595"/>
      <c r="Y19" s="595"/>
      <c r="Z19" s="595"/>
      <c r="AA19" s="595"/>
      <c r="AB19" s="595"/>
      <c r="AC19" s="595"/>
      <c r="AD19" s="596"/>
      <c r="AE19" s="16"/>
      <c r="AF19" s="16"/>
      <c r="AG19" s="16"/>
      <c r="AH19" s="16"/>
      <c r="AI19" s="16"/>
      <c r="AJ19" s="16"/>
      <c r="AK19" s="16"/>
      <c r="AL19" s="16"/>
      <c r="AM19" s="16"/>
      <c r="AN19" s="16"/>
      <c r="AO19" s="16"/>
      <c r="AP19" s="16"/>
      <c r="AS19" s="580"/>
      <c r="AT19" s="581"/>
      <c r="AU19" s="189"/>
      <c r="AV19" s="581"/>
      <c r="AW19" s="189"/>
      <c r="AX19" s="581"/>
      <c r="AY19" s="581"/>
      <c r="AZ19" s="189"/>
      <c r="BA19" s="189"/>
      <c r="BB19" s="189"/>
      <c r="BC19" s="189"/>
      <c r="BD19" s="189"/>
      <c r="BE19" s="582"/>
    </row>
    <row r="20" spans="2:57" s="4" customFormat="1" ht="15.75" customHeight="1">
      <c r="B20" s="856"/>
      <c r="C20" s="597" t="s">
        <v>118</v>
      </c>
      <c r="D20" s="593">
        <v>8713</v>
      </c>
      <c r="E20" s="581">
        <v>1693</v>
      </c>
      <c r="F20" s="581">
        <v>1176</v>
      </c>
      <c r="G20" s="581">
        <v>1282</v>
      </c>
      <c r="H20" s="581">
        <v>1286</v>
      </c>
      <c r="I20" s="581">
        <v>1173</v>
      </c>
      <c r="J20" s="581">
        <v>1039</v>
      </c>
      <c r="K20" s="581">
        <v>357</v>
      </c>
      <c r="L20" s="581">
        <v>131</v>
      </c>
      <c r="M20" s="581">
        <v>127</v>
      </c>
      <c r="N20" s="581">
        <v>199</v>
      </c>
      <c r="O20" s="581">
        <v>177</v>
      </c>
      <c r="P20" s="282">
        <v>73</v>
      </c>
      <c r="Q20" s="127"/>
      <c r="R20" s="594">
        <f aca="true" t="shared" si="2" ref="R20:AD20">D20/D17*100</f>
        <v>48.27949243641603</v>
      </c>
      <c r="S20" s="595">
        <f t="shared" si="2"/>
        <v>62.426253687315636</v>
      </c>
      <c r="T20" s="595">
        <f t="shared" si="2"/>
        <v>62.25516146109052</v>
      </c>
      <c r="U20" s="595">
        <f t="shared" si="2"/>
        <v>58.67276887871854</v>
      </c>
      <c r="V20" s="595">
        <f t="shared" si="2"/>
        <v>49.80635166537567</v>
      </c>
      <c r="W20" s="595">
        <f t="shared" si="2"/>
        <v>44.21409724839804</v>
      </c>
      <c r="X20" s="595">
        <f t="shared" si="2"/>
        <v>38.268876611418044</v>
      </c>
      <c r="Y20" s="595">
        <f t="shared" si="2"/>
        <v>30.486763450042698</v>
      </c>
      <c r="Z20" s="595">
        <f t="shared" si="2"/>
        <v>30.465116279069765</v>
      </c>
      <c r="AA20" s="595">
        <f t="shared" si="2"/>
        <v>28.929384965831435</v>
      </c>
      <c r="AB20" s="595">
        <f t="shared" si="2"/>
        <v>36.31386861313868</v>
      </c>
      <c r="AC20" s="595">
        <f t="shared" si="2"/>
        <v>33.20825515947467</v>
      </c>
      <c r="AD20" s="596">
        <f t="shared" si="2"/>
        <v>38.421052631578945</v>
      </c>
      <c r="AE20" s="16"/>
      <c r="AF20" s="16"/>
      <c r="AG20" s="16"/>
      <c r="AH20" s="16"/>
      <c r="AI20" s="16"/>
      <c r="AJ20" s="16"/>
      <c r="AK20" s="16"/>
      <c r="AL20" s="16"/>
      <c r="AM20" s="16"/>
      <c r="AN20" s="16"/>
      <c r="AO20" s="16"/>
      <c r="AP20" s="16"/>
      <c r="AS20" s="580" t="s">
        <v>119</v>
      </c>
      <c r="AT20" s="189">
        <v>61</v>
      </c>
      <c r="AU20" s="189">
        <v>42</v>
      </c>
      <c r="AV20" s="581">
        <v>79</v>
      </c>
      <c r="AW20" s="581">
        <v>133</v>
      </c>
      <c r="AX20" s="581">
        <v>109</v>
      </c>
      <c r="AY20" s="581">
        <v>183</v>
      </c>
      <c r="AZ20" s="581">
        <v>123</v>
      </c>
      <c r="BA20" s="581">
        <v>56</v>
      </c>
      <c r="BB20" s="581">
        <v>71</v>
      </c>
      <c r="BC20" s="189">
        <v>67</v>
      </c>
      <c r="BD20" s="581">
        <v>45</v>
      </c>
      <c r="BE20" s="582">
        <v>24</v>
      </c>
    </row>
    <row r="21" spans="2:57" s="4" customFormat="1" ht="15.75" customHeight="1">
      <c r="B21" s="856"/>
      <c r="C21" s="597" t="s">
        <v>120</v>
      </c>
      <c r="D21" s="593">
        <v>3940</v>
      </c>
      <c r="E21" s="581">
        <v>613</v>
      </c>
      <c r="F21" s="581">
        <v>386</v>
      </c>
      <c r="G21" s="581">
        <v>444</v>
      </c>
      <c r="H21" s="581">
        <v>481</v>
      </c>
      <c r="I21" s="581">
        <v>614</v>
      </c>
      <c r="J21" s="581">
        <v>627</v>
      </c>
      <c r="K21" s="581">
        <v>266</v>
      </c>
      <c r="L21" s="581">
        <v>103</v>
      </c>
      <c r="M21" s="581">
        <v>98</v>
      </c>
      <c r="N21" s="581">
        <v>117</v>
      </c>
      <c r="O21" s="581">
        <v>141</v>
      </c>
      <c r="P21" s="282">
        <v>50</v>
      </c>
      <c r="Q21" s="127"/>
      <c r="R21" s="594">
        <f aca="true" t="shared" si="3" ref="R21:AD21">D21/D17*100</f>
        <v>21.831883415526125</v>
      </c>
      <c r="S21" s="595">
        <f t="shared" si="3"/>
        <v>22.603244837758112</v>
      </c>
      <c r="T21" s="595">
        <f t="shared" si="3"/>
        <v>20.43409211222869</v>
      </c>
      <c r="U21" s="595">
        <f t="shared" si="3"/>
        <v>20.320366132723112</v>
      </c>
      <c r="V21" s="595">
        <f t="shared" si="3"/>
        <v>18.6289697908598</v>
      </c>
      <c r="W21" s="595">
        <f t="shared" si="3"/>
        <v>23.14361100640784</v>
      </c>
      <c r="X21" s="595">
        <f t="shared" si="3"/>
        <v>23.093922651933703</v>
      </c>
      <c r="Y21" s="595">
        <f t="shared" si="3"/>
        <v>22.715627668659266</v>
      </c>
      <c r="Z21" s="595">
        <f t="shared" si="3"/>
        <v>23.953488372093023</v>
      </c>
      <c r="AA21" s="595">
        <f t="shared" si="3"/>
        <v>22.323462414578586</v>
      </c>
      <c r="AB21" s="595">
        <f t="shared" si="3"/>
        <v>21.350364963503647</v>
      </c>
      <c r="AC21" s="595">
        <f t="shared" si="3"/>
        <v>26.454033771106943</v>
      </c>
      <c r="AD21" s="596">
        <f t="shared" si="3"/>
        <v>26.31578947368421</v>
      </c>
      <c r="AE21" s="16"/>
      <c r="AF21" s="16"/>
      <c r="AG21" s="16"/>
      <c r="AH21" s="16"/>
      <c r="AI21" s="16"/>
      <c r="AS21" s="580" t="s">
        <v>121</v>
      </c>
      <c r="AT21" s="189">
        <v>8</v>
      </c>
      <c r="AU21" s="189">
        <v>11</v>
      </c>
      <c r="AV21" s="581">
        <v>15</v>
      </c>
      <c r="AW21" s="581">
        <v>35</v>
      </c>
      <c r="AX21" s="189">
        <v>35</v>
      </c>
      <c r="AY21" s="581">
        <v>50</v>
      </c>
      <c r="AZ21" s="189">
        <v>31</v>
      </c>
      <c r="BA21" s="189">
        <v>17</v>
      </c>
      <c r="BB21" s="189">
        <v>6</v>
      </c>
      <c r="BC21" s="189">
        <v>10</v>
      </c>
      <c r="BD21" s="189">
        <v>11</v>
      </c>
      <c r="BE21" s="582">
        <v>0</v>
      </c>
    </row>
    <row r="22" spans="2:57" s="4" customFormat="1" ht="15.75" customHeight="1">
      <c r="B22" s="856"/>
      <c r="C22" s="597" t="s">
        <v>122</v>
      </c>
      <c r="D22" s="593">
        <v>3167</v>
      </c>
      <c r="E22" s="581">
        <v>288</v>
      </c>
      <c r="F22" s="581">
        <v>208</v>
      </c>
      <c r="G22" s="581">
        <v>287</v>
      </c>
      <c r="H22" s="581">
        <v>439</v>
      </c>
      <c r="I22" s="581">
        <v>503</v>
      </c>
      <c r="J22" s="581">
        <v>636</v>
      </c>
      <c r="K22" s="581">
        <v>316</v>
      </c>
      <c r="L22" s="581">
        <v>98</v>
      </c>
      <c r="M22" s="581">
        <v>112</v>
      </c>
      <c r="N22" s="581">
        <v>120</v>
      </c>
      <c r="O22" s="581">
        <v>129</v>
      </c>
      <c r="P22" s="282">
        <v>31</v>
      </c>
      <c r="Q22" s="127"/>
      <c r="R22" s="594">
        <f aca="true" t="shared" si="4" ref="R22:AD22">D22/D17*100</f>
        <v>17.548623039840415</v>
      </c>
      <c r="S22" s="595">
        <f t="shared" si="4"/>
        <v>10.619469026548673</v>
      </c>
      <c r="T22" s="595">
        <f t="shared" si="4"/>
        <v>11.011116993118051</v>
      </c>
      <c r="U22" s="595">
        <f t="shared" si="4"/>
        <v>13.135011441647599</v>
      </c>
      <c r="V22" s="595">
        <f t="shared" si="4"/>
        <v>17.00232378001549</v>
      </c>
      <c r="W22" s="595">
        <f t="shared" si="4"/>
        <v>18.959668300037695</v>
      </c>
      <c r="X22" s="595">
        <f t="shared" si="4"/>
        <v>23.425414364640883</v>
      </c>
      <c r="Y22" s="595">
        <f t="shared" si="4"/>
        <v>26.98548249359522</v>
      </c>
      <c r="Z22" s="595">
        <f t="shared" si="4"/>
        <v>22.790697674418606</v>
      </c>
      <c r="AA22" s="595">
        <f t="shared" si="4"/>
        <v>25.512528473804103</v>
      </c>
      <c r="AB22" s="595">
        <f t="shared" si="4"/>
        <v>21.897810218978105</v>
      </c>
      <c r="AC22" s="595">
        <f t="shared" si="4"/>
        <v>24.202626641651033</v>
      </c>
      <c r="AD22" s="596">
        <f t="shared" si="4"/>
        <v>16.315789473684212</v>
      </c>
      <c r="AE22" s="16"/>
      <c r="AF22" s="16"/>
      <c r="AG22" s="16"/>
      <c r="AH22" s="16"/>
      <c r="AI22" s="16"/>
      <c r="AS22" s="580" t="s">
        <v>123</v>
      </c>
      <c r="AT22" s="189">
        <v>13</v>
      </c>
      <c r="AU22" s="189">
        <v>4</v>
      </c>
      <c r="AV22" s="581">
        <v>8</v>
      </c>
      <c r="AW22" s="581">
        <v>15</v>
      </c>
      <c r="AX22" s="189">
        <v>29</v>
      </c>
      <c r="AY22" s="189">
        <v>36</v>
      </c>
      <c r="AZ22" s="189">
        <v>24</v>
      </c>
      <c r="BA22" s="189">
        <v>6</v>
      </c>
      <c r="BB22" s="189">
        <v>9</v>
      </c>
      <c r="BC22" s="189">
        <v>12</v>
      </c>
      <c r="BD22" s="189">
        <v>5</v>
      </c>
      <c r="BE22" s="582">
        <v>5</v>
      </c>
    </row>
    <row r="23" spans="2:57" s="4" customFormat="1" ht="15.75" customHeight="1">
      <c r="B23" s="856"/>
      <c r="C23" s="597" t="s">
        <v>124</v>
      </c>
      <c r="D23" s="593">
        <v>1440</v>
      </c>
      <c r="E23" s="581">
        <v>80</v>
      </c>
      <c r="F23" s="581">
        <v>75</v>
      </c>
      <c r="G23" s="581">
        <v>118</v>
      </c>
      <c r="H23" s="581">
        <v>244</v>
      </c>
      <c r="I23" s="581">
        <v>216</v>
      </c>
      <c r="J23" s="581">
        <v>258</v>
      </c>
      <c r="K23" s="581">
        <v>145</v>
      </c>
      <c r="L23" s="581">
        <v>65</v>
      </c>
      <c r="M23" s="581">
        <v>76</v>
      </c>
      <c r="N23" s="581">
        <v>77</v>
      </c>
      <c r="O23" s="581">
        <v>57</v>
      </c>
      <c r="P23" s="282">
        <v>29</v>
      </c>
      <c r="Q23" s="127"/>
      <c r="R23" s="594">
        <f aca="true" t="shared" si="5" ref="R23:AD23">D23/D17*100</f>
        <v>7.979165512273507</v>
      </c>
      <c r="S23" s="595">
        <f t="shared" si="5"/>
        <v>2.949852507374631</v>
      </c>
      <c r="T23" s="595">
        <f t="shared" si="5"/>
        <v>3.970354685018528</v>
      </c>
      <c r="U23" s="595">
        <f t="shared" si="5"/>
        <v>5.40045766590389</v>
      </c>
      <c r="V23" s="595">
        <f t="shared" si="5"/>
        <v>9.450038729666925</v>
      </c>
      <c r="W23" s="595">
        <f t="shared" si="5"/>
        <v>8.141726347531097</v>
      </c>
      <c r="X23" s="595">
        <f t="shared" si="5"/>
        <v>9.502762430939226</v>
      </c>
      <c r="Y23" s="595">
        <f t="shared" si="5"/>
        <v>12.382578992314262</v>
      </c>
      <c r="Z23" s="595">
        <f t="shared" si="5"/>
        <v>15.11627906976744</v>
      </c>
      <c r="AA23" s="595">
        <f t="shared" si="5"/>
        <v>17.312072892938495</v>
      </c>
      <c r="AB23" s="595">
        <f t="shared" si="5"/>
        <v>14.051094890510948</v>
      </c>
      <c r="AC23" s="595">
        <f t="shared" si="5"/>
        <v>10.694183864915573</v>
      </c>
      <c r="AD23" s="596">
        <f t="shared" si="5"/>
        <v>15.263157894736842</v>
      </c>
      <c r="AE23" s="16"/>
      <c r="AF23" s="16"/>
      <c r="AG23" s="16"/>
      <c r="AH23" s="16"/>
      <c r="AI23" s="16"/>
      <c r="AS23" s="580" t="s">
        <v>125</v>
      </c>
      <c r="AT23" s="189">
        <v>6</v>
      </c>
      <c r="AU23" s="189">
        <v>2</v>
      </c>
      <c r="AV23" s="189">
        <v>5</v>
      </c>
      <c r="AW23" s="189">
        <v>11</v>
      </c>
      <c r="AX23" s="581">
        <v>13</v>
      </c>
      <c r="AY23" s="189">
        <v>16</v>
      </c>
      <c r="AZ23" s="189">
        <v>13</v>
      </c>
      <c r="BA23" s="189">
        <v>3</v>
      </c>
      <c r="BB23" s="189">
        <v>6</v>
      </c>
      <c r="BC23" s="189">
        <v>7</v>
      </c>
      <c r="BD23" s="189">
        <v>7</v>
      </c>
      <c r="BE23" s="582">
        <v>1</v>
      </c>
    </row>
    <row r="24" spans="2:57" s="4" customFormat="1" ht="15.75" customHeight="1" thickBot="1">
      <c r="B24" s="856"/>
      <c r="C24" s="597" t="s">
        <v>126</v>
      </c>
      <c r="D24" s="593">
        <v>374</v>
      </c>
      <c r="E24" s="581">
        <v>15</v>
      </c>
      <c r="F24" s="581">
        <v>24</v>
      </c>
      <c r="G24" s="581">
        <v>30</v>
      </c>
      <c r="H24" s="581">
        <v>69</v>
      </c>
      <c r="I24" s="581">
        <v>67</v>
      </c>
      <c r="J24" s="581">
        <v>79</v>
      </c>
      <c r="K24" s="581">
        <v>38</v>
      </c>
      <c r="L24" s="581">
        <v>19</v>
      </c>
      <c r="M24" s="581">
        <v>7</v>
      </c>
      <c r="N24" s="581">
        <v>12</v>
      </c>
      <c r="O24" s="581">
        <v>14</v>
      </c>
      <c r="P24" s="282">
        <v>0</v>
      </c>
      <c r="Q24" s="127"/>
      <c r="R24" s="594">
        <f aca="true" t="shared" si="6" ref="R24:AD24">D24/D17*100</f>
        <v>2.0723665983265915</v>
      </c>
      <c r="S24" s="595">
        <f t="shared" si="6"/>
        <v>0.5530973451327433</v>
      </c>
      <c r="T24" s="595">
        <f t="shared" si="6"/>
        <v>1.270513499205929</v>
      </c>
      <c r="U24" s="595">
        <f t="shared" si="6"/>
        <v>1.3729977116704806</v>
      </c>
      <c r="V24" s="595">
        <f t="shared" si="6"/>
        <v>2.672347017815647</v>
      </c>
      <c r="W24" s="595">
        <f t="shared" si="6"/>
        <v>2.5254428948360346</v>
      </c>
      <c r="X24" s="595">
        <f t="shared" si="6"/>
        <v>2.9097605893186005</v>
      </c>
      <c r="Y24" s="595">
        <f t="shared" si="6"/>
        <v>3.2450896669513236</v>
      </c>
      <c r="Z24" s="595">
        <f t="shared" si="6"/>
        <v>4.4186046511627906</v>
      </c>
      <c r="AA24" s="595">
        <f t="shared" si="6"/>
        <v>1.5945330296127564</v>
      </c>
      <c r="AB24" s="595">
        <f t="shared" si="6"/>
        <v>2.18978102189781</v>
      </c>
      <c r="AC24" s="595">
        <f t="shared" si="6"/>
        <v>2.6266416510318953</v>
      </c>
      <c r="AD24" s="596">
        <f t="shared" si="6"/>
        <v>0</v>
      </c>
      <c r="AE24" s="16"/>
      <c r="AF24" s="16"/>
      <c r="AG24" s="16"/>
      <c r="AH24" s="16"/>
      <c r="AI24" s="16"/>
      <c r="AS24" s="580" t="s">
        <v>84</v>
      </c>
      <c r="AT24" s="227">
        <v>0</v>
      </c>
      <c r="AU24" s="227">
        <v>0</v>
      </c>
      <c r="AV24" s="227">
        <v>0</v>
      </c>
      <c r="AW24" s="227">
        <v>2</v>
      </c>
      <c r="AX24" s="227">
        <v>11</v>
      </c>
      <c r="AY24" s="584">
        <v>7</v>
      </c>
      <c r="AZ24" s="227">
        <v>4</v>
      </c>
      <c r="BA24" s="227">
        <v>3</v>
      </c>
      <c r="BB24" s="227">
        <v>2</v>
      </c>
      <c r="BC24" s="227">
        <v>2</v>
      </c>
      <c r="BD24" s="227">
        <v>2</v>
      </c>
      <c r="BE24" s="585">
        <v>0</v>
      </c>
    </row>
    <row r="25" spans="2:30" s="4" customFormat="1" ht="15.75" customHeight="1">
      <c r="B25" s="856"/>
      <c r="C25" s="597" t="s">
        <v>127</v>
      </c>
      <c r="D25" s="593">
        <v>244</v>
      </c>
      <c r="E25" s="581">
        <v>15</v>
      </c>
      <c r="F25" s="581">
        <v>12</v>
      </c>
      <c r="G25" s="581">
        <v>18</v>
      </c>
      <c r="H25" s="581">
        <v>34</v>
      </c>
      <c r="I25" s="581">
        <v>47</v>
      </c>
      <c r="J25" s="581">
        <v>46</v>
      </c>
      <c r="K25" s="581">
        <v>29</v>
      </c>
      <c r="L25" s="581">
        <v>7</v>
      </c>
      <c r="M25" s="581">
        <v>11</v>
      </c>
      <c r="N25" s="581">
        <v>14</v>
      </c>
      <c r="O25" s="581">
        <v>5</v>
      </c>
      <c r="P25" s="282">
        <v>6</v>
      </c>
      <c r="Q25" s="127"/>
      <c r="R25" s="594">
        <f aca="true" t="shared" si="7" ref="R25:AD25">D25/D17*100</f>
        <v>1.3520252673574555</v>
      </c>
      <c r="S25" s="595">
        <f t="shared" si="7"/>
        <v>0.5530973451327433</v>
      </c>
      <c r="T25" s="595">
        <f t="shared" si="7"/>
        <v>0.6352567496029645</v>
      </c>
      <c r="U25" s="595">
        <f t="shared" si="7"/>
        <v>0.8237986270022883</v>
      </c>
      <c r="V25" s="595">
        <f t="shared" si="7"/>
        <v>1.3168086754453912</v>
      </c>
      <c r="W25" s="595">
        <f t="shared" si="7"/>
        <v>1.7715793441387109</v>
      </c>
      <c r="X25" s="595">
        <f t="shared" si="7"/>
        <v>1.694290976058932</v>
      </c>
      <c r="Y25" s="595">
        <f t="shared" si="7"/>
        <v>2.4765157984628523</v>
      </c>
      <c r="Z25" s="595">
        <f t="shared" si="7"/>
        <v>1.627906976744186</v>
      </c>
      <c r="AA25" s="595">
        <f t="shared" si="7"/>
        <v>2.5056947608200453</v>
      </c>
      <c r="AB25" s="595">
        <f t="shared" si="7"/>
        <v>2.5547445255474455</v>
      </c>
      <c r="AC25" s="595">
        <f t="shared" si="7"/>
        <v>0.9380863039399625</v>
      </c>
      <c r="AD25" s="596">
        <f t="shared" si="7"/>
        <v>3.1578947368421053</v>
      </c>
    </row>
    <row r="26" spans="2:30" s="122" customFormat="1" ht="15.75" customHeight="1">
      <c r="B26" s="856"/>
      <c r="C26" s="597" t="s">
        <v>128</v>
      </c>
      <c r="D26" s="593">
        <v>132</v>
      </c>
      <c r="E26" s="581">
        <v>7</v>
      </c>
      <c r="F26" s="581">
        <v>7</v>
      </c>
      <c r="G26" s="581">
        <v>6</v>
      </c>
      <c r="H26" s="581">
        <v>27</v>
      </c>
      <c r="I26" s="581">
        <v>20</v>
      </c>
      <c r="J26" s="581">
        <v>23</v>
      </c>
      <c r="K26" s="581">
        <v>16</v>
      </c>
      <c r="L26" s="581">
        <v>4</v>
      </c>
      <c r="M26" s="581">
        <v>6</v>
      </c>
      <c r="N26" s="581">
        <v>7</v>
      </c>
      <c r="O26" s="581">
        <v>8</v>
      </c>
      <c r="P26" s="282">
        <v>1</v>
      </c>
      <c r="Q26" s="211"/>
      <c r="R26" s="594">
        <f aca="true" t="shared" si="8" ref="R26:AD26">D26/D17*100</f>
        <v>0.7314235052917383</v>
      </c>
      <c r="S26" s="595">
        <f t="shared" si="8"/>
        <v>0.2581120943952802</v>
      </c>
      <c r="T26" s="595">
        <f t="shared" si="8"/>
        <v>0.37056643726839594</v>
      </c>
      <c r="U26" s="595">
        <f t="shared" si="8"/>
        <v>0.2745995423340961</v>
      </c>
      <c r="V26" s="595">
        <f t="shared" si="8"/>
        <v>1.0457010069713402</v>
      </c>
      <c r="W26" s="595">
        <f t="shared" si="8"/>
        <v>0.7538635506973238</v>
      </c>
      <c r="X26" s="595">
        <f t="shared" si="8"/>
        <v>0.847145488029466</v>
      </c>
      <c r="Y26" s="595">
        <f t="shared" si="8"/>
        <v>1.3663535439795047</v>
      </c>
      <c r="Z26" s="595">
        <f t="shared" si="8"/>
        <v>0.9302325581395349</v>
      </c>
      <c r="AA26" s="595">
        <f t="shared" si="8"/>
        <v>1.366742596810934</v>
      </c>
      <c r="AB26" s="595">
        <f t="shared" si="8"/>
        <v>1.2773722627737227</v>
      </c>
      <c r="AC26" s="595">
        <f t="shared" si="8"/>
        <v>1.5009380863039399</v>
      </c>
      <c r="AD26" s="596">
        <f t="shared" si="8"/>
        <v>0.5263157894736842</v>
      </c>
    </row>
    <row r="27" spans="2:30" s="4" customFormat="1" ht="15.75" customHeight="1" thickBot="1">
      <c r="B27" s="856"/>
      <c r="C27" s="597" t="s">
        <v>129</v>
      </c>
      <c r="D27" s="593">
        <v>37</v>
      </c>
      <c r="E27" s="581">
        <v>1</v>
      </c>
      <c r="F27" s="581">
        <v>1</v>
      </c>
      <c r="G27" s="581">
        <v>0</v>
      </c>
      <c r="H27" s="581">
        <v>2</v>
      </c>
      <c r="I27" s="581">
        <v>13</v>
      </c>
      <c r="J27" s="581">
        <v>7</v>
      </c>
      <c r="K27" s="581">
        <v>4</v>
      </c>
      <c r="L27" s="581">
        <v>3</v>
      </c>
      <c r="M27" s="581">
        <v>2</v>
      </c>
      <c r="N27" s="581">
        <v>2</v>
      </c>
      <c r="O27" s="581">
        <v>2</v>
      </c>
      <c r="P27" s="282">
        <v>0</v>
      </c>
      <c r="Q27" s="127"/>
      <c r="R27" s="594">
        <f aca="true" t="shared" si="9" ref="R27:AD27">D27/D17*100</f>
        <v>0.20502022496813876</v>
      </c>
      <c r="S27" s="598">
        <f t="shared" si="9"/>
        <v>0.03687315634218289</v>
      </c>
      <c r="T27" s="598">
        <f t="shared" si="9"/>
        <v>0.05293806246691372</v>
      </c>
      <c r="U27" s="598">
        <f t="shared" si="9"/>
        <v>0</v>
      </c>
      <c r="V27" s="598">
        <f t="shared" si="9"/>
        <v>0.0774593338497289</v>
      </c>
      <c r="W27" s="598">
        <f t="shared" si="9"/>
        <v>0.4900113079532605</v>
      </c>
      <c r="X27" s="598">
        <f t="shared" si="9"/>
        <v>0.2578268876611418</v>
      </c>
      <c r="Y27" s="598">
        <f t="shared" si="9"/>
        <v>0.3415883859948762</v>
      </c>
      <c r="Z27" s="598">
        <f t="shared" si="9"/>
        <v>0.6976744186046512</v>
      </c>
      <c r="AA27" s="598">
        <f t="shared" si="9"/>
        <v>0.45558086560364464</v>
      </c>
      <c r="AB27" s="598">
        <f t="shared" si="9"/>
        <v>0.36496350364963503</v>
      </c>
      <c r="AC27" s="598">
        <f t="shared" si="9"/>
        <v>0.37523452157598497</v>
      </c>
      <c r="AD27" s="599">
        <f t="shared" si="9"/>
        <v>0</v>
      </c>
    </row>
    <row r="28" spans="2:30" s="4" customFormat="1" ht="15.75" customHeight="1">
      <c r="B28" s="855" t="s">
        <v>130</v>
      </c>
      <c r="C28" s="600" t="s">
        <v>131</v>
      </c>
      <c r="D28" s="601">
        <f aca="true" t="shared" si="10" ref="D28:P28">SUM(D31:D38)</f>
        <v>3052</v>
      </c>
      <c r="E28" s="602">
        <f t="shared" si="10"/>
        <v>175</v>
      </c>
      <c r="F28" s="602">
        <f t="shared" si="10"/>
        <v>228</v>
      </c>
      <c r="G28" s="602">
        <f t="shared" si="10"/>
        <v>288</v>
      </c>
      <c r="H28" s="602">
        <f t="shared" si="10"/>
        <v>565</v>
      </c>
      <c r="I28" s="602">
        <f t="shared" si="10"/>
        <v>656</v>
      </c>
      <c r="J28" s="602">
        <f t="shared" si="10"/>
        <v>639</v>
      </c>
      <c r="K28" s="602">
        <f t="shared" si="10"/>
        <v>196</v>
      </c>
      <c r="L28" s="602">
        <f t="shared" si="10"/>
        <v>64</v>
      </c>
      <c r="M28" s="602">
        <f t="shared" si="10"/>
        <v>55</v>
      </c>
      <c r="N28" s="602">
        <f t="shared" si="10"/>
        <v>85</v>
      </c>
      <c r="O28" s="602">
        <f t="shared" si="10"/>
        <v>71</v>
      </c>
      <c r="P28" s="603">
        <f t="shared" si="10"/>
        <v>30</v>
      </c>
      <c r="Q28" s="127"/>
      <c r="R28" s="604">
        <v>100</v>
      </c>
      <c r="S28" s="605">
        <v>-5.7</v>
      </c>
      <c r="T28" s="605">
        <v>-7.5</v>
      </c>
      <c r="U28" s="605">
        <v>-9.4</v>
      </c>
      <c r="V28" s="605">
        <v>-18.5</v>
      </c>
      <c r="W28" s="605">
        <v>-21.5</v>
      </c>
      <c r="X28" s="605">
        <v>-20.9</v>
      </c>
      <c r="Y28" s="605">
        <v>-6.4</v>
      </c>
      <c r="Z28" s="605">
        <v>-2.1</v>
      </c>
      <c r="AA28" s="605">
        <v>-1.8</v>
      </c>
      <c r="AB28" s="605">
        <v>-2.8</v>
      </c>
      <c r="AC28" s="605">
        <v>-2.3</v>
      </c>
      <c r="AD28" s="606">
        <v>-1</v>
      </c>
    </row>
    <row r="29" spans="2:30" s="4" customFormat="1" ht="15.75" customHeight="1">
      <c r="B29" s="856"/>
      <c r="C29" s="597"/>
      <c r="D29" s="607"/>
      <c r="E29" s="5"/>
      <c r="F29" s="5"/>
      <c r="G29" s="5"/>
      <c r="H29" s="5"/>
      <c r="I29" s="5"/>
      <c r="J29" s="5"/>
      <c r="K29" s="5"/>
      <c r="L29" s="5"/>
      <c r="M29" s="5"/>
      <c r="N29" s="5"/>
      <c r="O29" s="5"/>
      <c r="P29" s="49"/>
      <c r="Q29" s="127"/>
      <c r="R29" s="594">
        <f aca="true" t="shared" si="11" ref="R29:AD29">SUM(R31:R38)</f>
        <v>99.99999999999999</v>
      </c>
      <c r="S29" s="595">
        <f t="shared" si="11"/>
        <v>100</v>
      </c>
      <c r="T29" s="595">
        <f t="shared" si="11"/>
        <v>100.00000000000001</v>
      </c>
      <c r="U29" s="595">
        <f t="shared" si="11"/>
        <v>100.00000000000001</v>
      </c>
      <c r="V29" s="595">
        <f t="shared" si="11"/>
        <v>100.00000000000001</v>
      </c>
      <c r="W29" s="595">
        <f t="shared" si="11"/>
        <v>100.00000000000001</v>
      </c>
      <c r="X29" s="595">
        <f t="shared" si="11"/>
        <v>100</v>
      </c>
      <c r="Y29" s="595">
        <f t="shared" si="11"/>
        <v>100</v>
      </c>
      <c r="Z29" s="595">
        <f t="shared" si="11"/>
        <v>100</v>
      </c>
      <c r="AA29" s="595">
        <f t="shared" si="11"/>
        <v>100</v>
      </c>
      <c r="AB29" s="595">
        <f t="shared" si="11"/>
        <v>100.00000000000001</v>
      </c>
      <c r="AC29" s="595">
        <f t="shared" si="11"/>
        <v>100.00000000000001</v>
      </c>
      <c r="AD29" s="596">
        <f t="shared" si="11"/>
        <v>99.99999999999997</v>
      </c>
    </row>
    <row r="30" spans="2:30" s="4" customFormat="1" ht="15.75" customHeight="1">
      <c r="B30" s="856"/>
      <c r="C30" s="597"/>
      <c r="D30" s="607"/>
      <c r="E30" s="5"/>
      <c r="F30" s="5"/>
      <c r="G30" s="5"/>
      <c r="H30" s="5"/>
      <c r="I30" s="5"/>
      <c r="J30" s="5"/>
      <c r="K30" s="5"/>
      <c r="L30" s="5"/>
      <c r="M30" s="5"/>
      <c r="N30" s="5"/>
      <c r="O30" s="5"/>
      <c r="P30" s="49"/>
      <c r="Q30" s="127"/>
      <c r="R30" s="594"/>
      <c r="S30" s="595"/>
      <c r="T30" s="595"/>
      <c r="U30" s="595"/>
      <c r="V30" s="595"/>
      <c r="W30" s="595"/>
      <c r="X30" s="595"/>
      <c r="Y30" s="595"/>
      <c r="Z30" s="595"/>
      <c r="AA30" s="595"/>
      <c r="AB30" s="595"/>
      <c r="AC30" s="595"/>
      <c r="AD30" s="596"/>
    </row>
    <row r="31" spans="2:30" s="4" customFormat="1" ht="15.75" customHeight="1">
      <c r="B31" s="856"/>
      <c r="C31" s="597" t="s">
        <v>132</v>
      </c>
      <c r="D31" s="593">
        <v>758</v>
      </c>
      <c r="E31" s="581">
        <v>51</v>
      </c>
      <c r="F31" s="581">
        <v>51</v>
      </c>
      <c r="G31" s="581">
        <v>72</v>
      </c>
      <c r="H31" s="581">
        <v>128</v>
      </c>
      <c r="I31" s="581">
        <v>147</v>
      </c>
      <c r="J31" s="581">
        <v>161</v>
      </c>
      <c r="K31" s="581">
        <v>58</v>
      </c>
      <c r="L31" s="581">
        <v>19</v>
      </c>
      <c r="M31" s="581">
        <v>16</v>
      </c>
      <c r="N31" s="581">
        <v>27</v>
      </c>
      <c r="O31" s="581">
        <v>17</v>
      </c>
      <c r="P31" s="282">
        <v>11</v>
      </c>
      <c r="Q31" s="127"/>
      <c r="R31" s="594">
        <f aca="true" t="shared" si="12" ref="R31:AD31">D31/D28*100</f>
        <v>24.836173001310616</v>
      </c>
      <c r="S31" s="595">
        <f t="shared" si="12"/>
        <v>29.142857142857142</v>
      </c>
      <c r="T31" s="595">
        <f t="shared" si="12"/>
        <v>22.36842105263158</v>
      </c>
      <c r="U31" s="595">
        <f t="shared" si="12"/>
        <v>25</v>
      </c>
      <c r="V31" s="595">
        <f t="shared" si="12"/>
        <v>22.654867256637168</v>
      </c>
      <c r="W31" s="595">
        <f t="shared" si="12"/>
        <v>22.408536585365855</v>
      </c>
      <c r="X31" s="595">
        <f t="shared" si="12"/>
        <v>25.19561815336463</v>
      </c>
      <c r="Y31" s="595">
        <f t="shared" si="12"/>
        <v>29.591836734693878</v>
      </c>
      <c r="Z31" s="595">
        <f t="shared" si="12"/>
        <v>29.6875</v>
      </c>
      <c r="AA31" s="595">
        <f t="shared" si="12"/>
        <v>29.09090909090909</v>
      </c>
      <c r="AB31" s="595">
        <f t="shared" si="12"/>
        <v>31.76470588235294</v>
      </c>
      <c r="AC31" s="595">
        <f t="shared" si="12"/>
        <v>23.943661971830984</v>
      </c>
      <c r="AD31" s="596">
        <f t="shared" si="12"/>
        <v>36.666666666666664</v>
      </c>
    </row>
    <row r="32" spans="2:30" s="122" customFormat="1" ht="15.75" customHeight="1">
      <c r="B32" s="856"/>
      <c r="C32" s="597" t="s">
        <v>120</v>
      </c>
      <c r="D32" s="593">
        <v>741</v>
      </c>
      <c r="E32" s="581">
        <v>47</v>
      </c>
      <c r="F32" s="581">
        <v>51</v>
      </c>
      <c r="G32" s="581">
        <v>72</v>
      </c>
      <c r="H32" s="581">
        <v>107</v>
      </c>
      <c r="I32" s="581">
        <v>161</v>
      </c>
      <c r="J32" s="581">
        <v>170</v>
      </c>
      <c r="K32" s="581">
        <v>50</v>
      </c>
      <c r="L32" s="581">
        <v>23</v>
      </c>
      <c r="M32" s="581">
        <v>12</v>
      </c>
      <c r="N32" s="581">
        <v>22</v>
      </c>
      <c r="O32" s="581">
        <v>17</v>
      </c>
      <c r="P32" s="282">
        <v>9</v>
      </c>
      <c r="Q32" s="211"/>
      <c r="R32" s="594">
        <f aca="true" t="shared" si="13" ref="R32:AD32">D32/D28*100</f>
        <v>24.279161205766712</v>
      </c>
      <c r="S32" s="595">
        <f t="shared" si="13"/>
        <v>26.857142857142858</v>
      </c>
      <c r="T32" s="595">
        <f t="shared" si="13"/>
        <v>22.36842105263158</v>
      </c>
      <c r="U32" s="595">
        <f t="shared" si="13"/>
        <v>25</v>
      </c>
      <c r="V32" s="595">
        <f t="shared" si="13"/>
        <v>18.938053097345133</v>
      </c>
      <c r="W32" s="595">
        <f t="shared" si="13"/>
        <v>24.54268292682927</v>
      </c>
      <c r="X32" s="595">
        <f t="shared" si="13"/>
        <v>26.604068857589986</v>
      </c>
      <c r="Y32" s="595">
        <f t="shared" si="13"/>
        <v>25.510204081632654</v>
      </c>
      <c r="Z32" s="595">
        <f t="shared" si="13"/>
        <v>35.9375</v>
      </c>
      <c r="AA32" s="595">
        <f t="shared" si="13"/>
        <v>21.818181818181817</v>
      </c>
      <c r="AB32" s="595">
        <f t="shared" si="13"/>
        <v>25.882352941176475</v>
      </c>
      <c r="AC32" s="595">
        <f t="shared" si="13"/>
        <v>23.943661971830984</v>
      </c>
      <c r="AD32" s="596">
        <f t="shared" si="13"/>
        <v>30</v>
      </c>
    </row>
    <row r="33" spans="2:30" s="122" customFormat="1" ht="15.75" customHeight="1">
      <c r="B33" s="856"/>
      <c r="C33" s="597" t="s">
        <v>122</v>
      </c>
      <c r="D33" s="593">
        <v>838</v>
      </c>
      <c r="E33" s="581">
        <v>47</v>
      </c>
      <c r="F33" s="581">
        <v>66</v>
      </c>
      <c r="G33" s="581">
        <v>79</v>
      </c>
      <c r="H33" s="581">
        <v>150</v>
      </c>
      <c r="I33" s="581">
        <v>182</v>
      </c>
      <c r="J33" s="581">
        <v>187</v>
      </c>
      <c r="K33" s="581">
        <v>51</v>
      </c>
      <c r="L33" s="581">
        <v>9</v>
      </c>
      <c r="M33" s="581">
        <v>19</v>
      </c>
      <c r="N33" s="581">
        <v>22</v>
      </c>
      <c r="O33" s="581">
        <v>21</v>
      </c>
      <c r="P33" s="282">
        <v>5</v>
      </c>
      <c r="Q33" s="211"/>
      <c r="R33" s="594">
        <f aca="true" t="shared" si="14" ref="R33:AD33">D33/D28*100</f>
        <v>27.457404980340762</v>
      </c>
      <c r="S33" s="595">
        <f t="shared" si="14"/>
        <v>26.857142857142858</v>
      </c>
      <c r="T33" s="595">
        <f t="shared" si="14"/>
        <v>28.947368421052634</v>
      </c>
      <c r="U33" s="595">
        <f t="shared" si="14"/>
        <v>27.430555555555557</v>
      </c>
      <c r="V33" s="595">
        <f t="shared" si="14"/>
        <v>26.548672566371685</v>
      </c>
      <c r="W33" s="595">
        <f t="shared" si="14"/>
        <v>27.743902439024392</v>
      </c>
      <c r="X33" s="595">
        <f t="shared" si="14"/>
        <v>29.26447574334898</v>
      </c>
      <c r="Y33" s="595">
        <f t="shared" si="14"/>
        <v>26.02040816326531</v>
      </c>
      <c r="Z33" s="595">
        <f t="shared" si="14"/>
        <v>14.0625</v>
      </c>
      <c r="AA33" s="595">
        <f t="shared" si="14"/>
        <v>34.54545454545455</v>
      </c>
      <c r="AB33" s="595">
        <f t="shared" si="14"/>
        <v>25.882352941176475</v>
      </c>
      <c r="AC33" s="595">
        <f t="shared" si="14"/>
        <v>29.577464788732392</v>
      </c>
      <c r="AD33" s="596">
        <f t="shared" si="14"/>
        <v>16.666666666666664</v>
      </c>
    </row>
    <row r="34" spans="2:30" s="122" customFormat="1" ht="15.75" customHeight="1">
      <c r="B34" s="856"/>
      <c r="C34" s="597" t="s">
        <v>124</v>
      </c>
      <c r="D34" s="593">
        <v>447</v>
      </c>
      <c r="E34" s="581">
        <v>19</v>
      </c>
      <c r="F34" s="581">
        <v>33</v>
      </c>
      <c r="G34" s="581">
        <v>39</v>
      </c>
      <c r="H34" s="581">
        <v>111</v>
      </c>
      <c r="I34" s="581">
        <v>107</v>
      </c>
      <c r="J34" s="581">
        <v>75</v>
      </c>
      <c r="K34" s="581">
        <v>22</v>
      </c>
      <c r="L34" s="581">
        <v>9</v>
      </c>
      <c r="M34" s="581">
        <v>5</v>
      </c>
      <c r="N34" s="581">
        <v>10</v>
      </c>
      <c r="O34" s="581">
        <v>12</v>
      </c>
      <c r="P34" s="282">
        <v>5</v>
      </c>
      <c r="Q34" s="211"/>
      <c r="R34" s="594">
        <f aca="true" t="shared" si="15" ref="R34:AD34">D34/D28*100</f>
        <v>14.64613368283093</v>
      </c>
      <c r="S34" s="595">
        <f t="shared" si="15"/>
        <v>10.857142857142858</v>
      </c>
      <c r="T34" s="595">
        <f t="shared" si="15"/>
        <v>14.473684210526317</v>
      </c>
      <c r="U34" s="595">
        <f t="shared" si="15"/>
        <v>13.541666666666666</v>
      </c>
      <c r="V34" s="595">
        <f t="shared" si="15"/>
        <v>19.646017699115045</v>
      </c>
      <c r="W34" s="595">
        <f t="shared" si="15"/>
        <v>16.3109756097561</v>
      </c>
      <c r="X34" s="595">
        <f t="shared" si="15"/>
        <v>11.737089201877934</v>
      </c>
      <c r="Y34" s="595">
        <f t="shared" si="15"/>
        <v>11.224489795918368</v>
      </c>
      <c r="Z34" s="595">
        <f t="shared" si="15"/>
        <v>14.0625</v>
      </c>
      <c r="AA34" s="595">
        <f t="shared" si="15"/>
        <v>9.090909090909092</v>
      </c>
      <c r="AB34" s="595">
        <f t="shared" si="15"/>
        <v>11.76470588235294</v>
      </c>
      <c r="AC34" s="595">
        <f t="shared" si="15"/>
        <v>16.901408450704224</v>
      </c>
      <c r="AD34" s="596">
        <f t="shared" si="15"/>
        <v>16.666666666666664</v>
      </c>
    </row>
    <row r="35" spans="2:30" s="122" customFormat="1" ht="15.75" customHeight="1">
      <c r="B35" s="856"/>
      <c r="C35" s="597" t="s">
        <v>126</v>
      </c>
      <c r="D35" s="593">
        <v>145</v>
      </c>
      <c r="E35" s="581">
        <v>7</v>
      </c>
      <c r="F35" s="581">
        <v>13</v>
      </c>
      <c r="G35" s="581">
        <v>15</v>
      </c>
      <c r="H35" s="581">
        <v>34</v>
      </c>
      <c r="I35" s="581">
        <v>32</v>
      </c>
      <c r="J35" s="581">
        <v>29</v>
      </c>
      <c r="K35" s="581">
        <v>7</v>
      </c>
      <c r="L35" s="581">
        <v>2</v>
      </c>
      <c r="M35" s="581">
        <v>1</v>
      </c>
      <c r="N35" s="581">
        <v>2</v>
      </c>
      <c r="O35" s="581">
        <v>3</v>
      </c>
      <c r="P35" s="282">
        <v>0</v>
      </c>
      <c r="Q35" s="211"/>
      <c r="R35" s="594">
        <f aca="true" t="shared" si="16" ref="R35:AD35">D35/D28*100</f>
        <v>4.750982961992136</v>
      </c>
      <c r="S35" s="595">
        <f t="shared" si="16"/>
        <v>4</v>
      </c>
      <c r="T35" s="595">
        <f t="shared" si="16"/>
        <v>5.701754385964912</v>
      </c>
      <c r="U35" s="595">
        <f t="shared" si="16"/>
        <v>5.208333333333334</v>
      </c>
      <c r="V35" s="595">
        <f t="shared" si="16"/>
        <v>6.017699115044247</v>
      </c>
      <c r="W35" s="595">
        <f t="shared" si="16"/>
        <v>4.878048780487805</v>
      </c>
      <c r="X35" s="595">
        <f t="shared" si="16"/>
        <v>4.538341158059469</v>
      </c>
      <c r="Y35" s="595">
        <f t="shared" si="16"/>
        <v>3.571428571428571</v>
      </c>
      <c r="Z35" s="595">
        <f t="shared" si="16"/>
        <v>3.125</v>
      </c>
      <c r="AA35" s="595">
        <f t="shared" si="16"/>
        <v>1.8181818181818181</v>
      </c>
      <c r="AB35" s="595">
        <f t="shared" si="16"/>
        <v>2.3529411764705883</v>
      </c>
      <c r="AC35" s="595">
        <f t="shared" si="16"/>
        <v>4.225352112676056</v>
      </c>
      <c r="AD35" s="596">
        <f t="shared" si="16"/>
        <v>0</v>
      </c>
    </row>
    <row r="36" spans="2:30" s="122" customFormat="1" ht="15.75" customHeight="1">
      <c r="B36" s="856"/>
      <c r="C36" s="597" t="s">
        <v>133</v>
      </c>
      <c r="D36" s="593">
        <v>77</v>
      </c>
      <c r="E36" s="581">
        <v>2</v>
      </c>
      <c r="F36" s="581">
        <v>8</v>
      </c>
      <c r="G36" s="581">
        <v>10</v>
      </c>
      <c r="H36" s="581">
        <v>19</v>
      </c>
      <c r="I36" s="581">
        <v>18</v>
      </c>
      <c r="J36" s="581">
        <v>10</v>
      </c>
      <c r="K36" s="581">
        <v>5</v>
      </c>
      <c r="L36" s="581">
        <v>1</v>
      </c>
      <c r="M36" s="581">
        <v>2</v>
      </c>
      <c r="N36" s="581">
        <v>2</v>
      </c>
      <c r="O36" s="581">
        <v>0</v>
      </c>
      <c r="P36" s="282">
        <v>0</v>
      </c>
      <c r="Q36" s="319"/>
      <c r="R36" s="594">
        <f aca="true" t="shared" si="17" ref="R36:AD36">D36/D28*100</f>
        <v>2.522935779816514</v>
      </c>
      <c r="S36" s="595">
        <f t="shared" si="17"/>
        <v>1.1428571428571428</v>
      </c>
      <c r="T36" s="595">
        <f t="shared" si="17"/>
        <v>3.508771929824561</v>
      </c>
      <c r="U36" s="595">
        <f t="shared" si="17"/>
        <v>3.4722222222222223</v>
      </c>
      <c r="V36" s="595">
        <f t="shared" si="17"/>
        <v>3.3628318584070795</v>
      </c>
      <c r="W36" s="595">
        <f t="shared" si="17"/>
        <v>2.7439024390243905</v>
      </c>
      <c r="X36" s="595">
        <f t="shared" si="17"/>
        <v>1.5649452269170578</v>
      </c>
      <c r="Y36" s="595">
        <f t="shared" si="17"/>
        <v>2.5510204081632653</v>
      </c>
      <c r="Z36" s="595">
        <f t="shared" si="17"/>
        <v>1.5625</v>
      </c>
      <c r="AA36" s="595">
        <f t="shared" si="17"/>
        <v>3.6363636363636362</v>
      </c>
      <c r="AB36" s="595">
        <f t="shared" si="17"/>
        <v>2.3529411764705883</v>
      </c>
      <c r="AC36" s="595">
        <f t="shared" si="17"/>
        <v>0</v>
      </c>
      <c r="AD36" s="596">
        <f t="shared" si="17"/>
        <v>0</v>
      </c>
    </row>
    <row r="37" spans="2:30" s="122" customFormat="1" ht="15.75" customHeight="1">
      <c r="B37" s="856"/>
      <c r="C37" s="597" t="s">
        <v>134</v>
      </c>
      <c r="D37" s="593">
        <v>42</v>
      </c>
      <c r="E37" s="581">
        <v>1</v>
      </c>
      <c r="F37" s="581">
        <v>5</v>
      </c>
      <c r="G37" s="581">
        <v>1</v>
      </c>
      <c r="H37" s="581">
        <v>16</v>
      </c>
      <c r="I37" s="581">
        <v>7</v>
      </c>
      <c r="J37" s="581">
        <v>7</v>
      </c>
      <c r="K37" s="581">
        <v>3</v>
      </c>
      <c r="L37" s="581">
        <v>1</v>
      </c>
      <c r="M37" s="581">
        <v>0</v>
      </c>
      <c r="N37" s="581">
        <v>0</v>
      </c>
      <c r="O37" s="581">
        <v>1</v>
      </c>
      <c r="P37" s="282">
        <v>0</v>
      </c>
      <c r="Q37" s="608"/>
      <c r="R37" s="594">
        <f aca="true" t="shared" si="18" ref="R37:AD37">D37/D28*100</f>
        <v>1.3761467889908259</v>
      </c>
      <c r="S37" s="595">
        <f t="shared" si="18"/>
        <v>0.5714285714285714</v>
      </c>
      <c r="T37" s="595">
        <f t="shared" si="18"/>
        <v>2.1929824561403506</v>
      </c>
      <c r="U37" s="595">
        <f t="shared" si="18"/>
        <v>0.3472222222222222</v>
      </c>
      <c r="V37" s="595">
        <f t="shared" si="18"/>
        <v>2.831858407079646</v>
      </c>
      <c r="W37" s="595">
        <f t="shared" si="18"/>
        <v>1.0670731707317074</v>
      </c>
      <c r="X37" s="595">
        <f t="shared" si="18"/>
        <v>1.0954616588419406</v>
      </c>
      <c r="Y37" s="595">
        <f t="shared" si="18"/>
        <v>1.530612244897959</v>
      </c>
      <c r="Z37" s="595">
        <f t="shared" si="18"/>
        <v>1.5625</v>
      </c>
      <c r="AA37" s="595">
        <f t="shared" si="18"/>
        <v>0</v>
      </c>
      <c r="AB37" s="595">
        <f t="shared" si="18"/>
        <v>0</v>
      </c>
      <c r="AC37" s="595">
        <f t="shared" si="18"/>
        <v>1.4084507042253522</v>
      </c>
      <c r="AD37" s="596">
        <f t="shared" si="18"/>
        <v>0</v>
      </c>
    </row>
    <row r="38" spans="2:30" s="122" customFormat="1" ht="15.75" customHeight="1" thickBot="1">
      <c r="B38" s="857"/>
      <c r="C38" s="597" t="s">
        <v>129</v>
      </c>
      <c r="D38" s="609">
        <v>4</v>
      </c>
      <c r="E38" s="584">
        <v>1</v>
      </c>
      <c r="F38" s="584">
        <v>1</v>
      </c>
      <c r="G38" s="584">
        <v>0</v>
      </c>
      <c r="H38" s="584">
        <v>0</v>
      </c>
      <c r="I38" s="584">
        <v>2</v>
      </c>
      <c r="J38" s="584">
        <v>0</v>
      </c>
      <c r="K38" s="584">
        <v>0</v>
      </c>
      <c r="L38" s="584">
        <v>0</v>
      </c>
      <c r="M38" s="584">
        <v>0</v>
      </c>
      <c r="N38" s="584">
        <v>0</v>
      </c>
      <c r="O38" s="584">
        <v>0</v>
      </c>
      <c r="P38" s="296">
        <v>0</v>
      </c>
      <c r="Q38" s="608"/>
      <c r="R38" s="594">
        <f aca="true" t="shared" si="19" ref="R38:AD38">D38/D28*100</f>
        <v>0.1310615989515072</v>
      </c>
      <c r="S38" s="595">
        <f t="shared" si="19"/>
        <v>0.5714285714285714</v>
      </c>
      <c r="T38" s="595">
        <f t="shared" si="19"/>
        <v>0.43859649122807015</v>
      </c>
      <c r="U38" s="595">
        <f t="shared" si="19"/>
        <v>0</v>
      </c>
      <c r="V38" s="595">
        <f t="shared" si="19"/>
        <v>0</v>
      </c>
      <c r="W38" s="595">
        <f t="shared" si="19"/>
        <v>0.3048780487804878</v>
      </c>
      <c r="X38" s="595">
        <f t="shared" si="19"/>
        <v>0</v>
      </c>
      <c r="Y38" s="595">
        <f t="shared" si="19"/>
        <v>0</v>
      </c>
      <c r="Z38" s="595">
        <f t="shared" si="19"/>
        <v>0</v>
      </c>
      <c r="AA38" s="595">
        <f t="shared" si="19"/>
        <v>0</v>
      </c>
      <c r="AB38" s="595">
        <f t="shared" si="19"/>
        <v>0</v>
      </c>
      <c r="AC38" s="595">
        <f t="shared" si="19"/>
        <v>0</v>
      </c>
      <c r="AD38" s="599">
        <f t="shared" si="19"/>
        <v>0</v>
      </c>
    </row>
    <row r="39" spans="2:30" s="122" customFormat="1" ht="15.75" customHeight="1">
      <c r="B39" s="858" t="s">
        <v>135</v>
      </c>
      <c r="C39" s="600" t="s">
        <v>241</v>
      </c>
      <c r="D39" s="587">
        <f aca="true" t="shared" si="20" ref="D39:P39">SUM(D42:D49)</f>
        <v>14995</v>
      </c>
      <c r="E39" s="587">
        <f t="shared" si="20"/>
        <v>2537</v>
      </c>
      <c r="F39" s="587">
        <f t="shared" si="20"/>
        <v>1661</v>
      </c>
      <c r="G39" s="587">
        <f t="shared" si="20"/>
        <v>1897</v>
      </c>
      <c r="H39" s="587">
        <f t="shared" si="20"/>
        <v>2017</v>
      </c>
      <c r="I39" s="587">
        <f t="shared" si="20"/>
        <v>1997</v>
      </c>
      <c r="J39" s="587">
        <f t="shared" si="20"/>
        <v>2076</v>
      </c>
      <c r="K39" s="587">
        <f t="shared" si="20"/>
        <v>975</v>
      </c>
      <c r="L39" s="587">
        <f t="shared" si="20"/>
        <v>366</v>
      </c>
      <c r="M39" s="587">
        <f t="shared" si="20"/>
        <v>384</v>
      </c>
      <c r="N39" s="587">
        <f t="shared" si="20"/>
        <v>463</v>
      </c>
      <c r="O39" s="587">
        <f t="shared" si="20"/>
        <v>462</v>
      </c>
      <c r="P39" s="603">
        <f t="shared" si="20"/>
        <v>160</v>
      </c>
      <c r="Q39" s="608"/>
      <c r="R39" s="604">
        <v>100</v>
      </c>
      <c r="S39" s="610">
        <v>-16.9</v>
      </c>
      <c r="T39" s="610">
        <v>-11.1</v>
      </c>
      <c r="U39" s="610">
        <v>-12.7</v>
      </c>
      <c r="V39" s="610">
        <v>-13.5</v>
      </c>
      <c r="W39" s="610">
        <v>-13.3</v>
      </c>
      <c r="X39" s="610">
        <v>-13.8</v>
      </c>
      <c r="Y39" s="610">
        <v>-6.5</v>
      </c>
      <c r="Z39" s="610">
        <v>-2.4</v>
      </c>
      <c r="AA39" s="610">
        <v>-2.6</v>
      </c>
      <c r="AB39" s="610">
        <v>-3.1</v>
      </c>
      <c r="AC39" s="610">
        <v>-3.1</v>
      </c>
      <c r="AD39" s="606">
        <v>-1.1</v>
      </c>
    </row>
    <row r="40" spans="2:30" s="122" customFormat="1" ht="15.75" customHeight="1">
      <c r="B40" s="856"/>
      <c r="C40" s="597"/>
      <c r="D40" s="607"/>
      <c r="E40" s="5"/>
      <c r="F40" s="5"/>
      <c r="G40" s="5"/>
      <c r="H40" s="5"/>
      <c r="I40" s="5"/>
      <c r="J40" s="5"/>
      <c r="K40" s="5"/>
      <c r="L40" s="5"/>
      <c r="M40" s="5"/>
      <c r="N40" s="5"/>
      <c r="O40" s="5"/>
      <c r="P40" s="49"/>
      <c r="Q40" s="212"/>
      <c r="R40" s="594">
        <f aca="true" t="shared" si="21" ref="R40:AD40">SUM(R42:R49)</f>
        <v>100.00000000000001</v>
      </c>
      <c r="S40" s="595">
        <f t="shared" si="21"/>
        <v>100</v>
      </c>
      <c r="T40" s="595">
        <f t="shared" si="21"/>
        <v>100</v>
      </c>
      <c r="U40" s="595">
        <f t="shared" si="21"/>
        <v>100</v>
      </c>
      <c r="V40" s="595">
        <f t="shared" si="21"/>
        <v>100</v>
      </c>
      <c r="W40" s="595">
        <f t="shared" si="21"/>
        <v>100</v>
      </c>
      <c r="X40" s="595">
        <f t="shared" si="21"/>
        <v>100</v>
      </c>
      <c r="Y40" s="595">
        <f t="shared" si="21"/>
        <v>100</v>
      </c>
      <c r="Z40" s="595">
        <f t="shared" si="21"/>
        <v>100</v>
      </c>
      <c r="AA40" s="595">
        <f t="shared" si="21"/>
        <v>100.00000000000001</v>
      </c>
      <c r="AB40" s="595">
        <f t="shared" si="21"/>
        <v>100</v>
      </c>
      <c r="AC40" s="595">
        <f t="shared" si="21"/>
        <v>100</v>
      </c>
      <c r="AD40" s="596">
        <f t="shared" si="21"/>
        <v>100</v>
      </c>
    </row>
    <row r="41" spans="2:30" s="122" customFormat="1" ht="15.75" customHeight="1">
      <c r="B41" s="856"/>
      <c r="C41" s="597"/>
      <c r="D41" s="607"/>
      <c r="E41" s="5"/>
      <c r="F41" s="5"/>
      <c r="G41" s="5"/>
      <c r="H41" s="5"/>
      <c r="I41" s="5"/>
      <c r="J41" s="5"/>
      <c r="K41" s="5"/>
      <c r="L41" s="5"/>
      <c r="M41" s="5"/>
      <c r="N41" s="5"/>
      <c r="O41" s="5"/>
      <c r="P41" s="49"/>
      <c r="Q41" s="212"/>
      <c r="R41" s="594"/>
      <c r="S41" s="595"/>
      <c r="T41" s="595"/>
      <c r="U41" s="595"/>
      <c r="V41" s="595"/>
      <c r="W41" s="595"/>
      <c r="X41" s="595"/>
      <c r="Y41" s="595"/>
      <c r="Z41" s="595"/>
      <c r="AA41" s="595"/>
      <c r="AB41" s="595"/>
      <c r="AC41" s="595"/>
      <c r="AD41" s="596"/>
    </row>
    <row r="42" spans="2:30" s="122" customFormat="1" ht="15.75" customHeight="1">
      <c r="B42" s="856"/>
      <c r="C42" s="597" t="s">
        <v>132</v>
      </c>
      <c r="D42" s="611">
        <v>7955</v>
      </c>
      <c r="E42" s="581">
        <v>1642</v>
      </c>
      <c r="F42" s="581">
        <v>1125</v>
      </c>
      <c r="G42" s="581">
        <v>1210</v>
      </c>
      <c r="H42" s="581">
        <v>1158</v>
      </c>
      <c r="I42" s="581">
        <v>1026</v>
      </c>
      <c r="J42" s="581">
        <v>878</v>
      </c>
      <c r="K42" s="581">
        <v>299</v>
      </c>
      <c r="L42" s="581">
        <v>112</v>
      </c>
      <c r="M42" s="581">
        <v>111</v>
      </c>
      <c r="N42" s="581">
        <v>172</v>
      </c>
      <c r="O42" s="581">
        <v>160</v>
      </c>
      <c r="P42" s="282">
        <v>62</v>
      </c>
      <c r="Q42" s="212"/>
      <c r="R42" s="594">
        <f aca="true" t="shared" si="22" ref="R42:AD42">D42/D39*100</f>
        <v>53.051017005668555</v>
      </c>
      <c r="S42" s="595">
        <f t="shared" si="22"/>
        <v>64.72211273157272</v>
      </c>
      <c r="T42" s="595">
        <f t="shared" si="22"/>
        <v>67.73028296207104</v>
      </c>
      <c r="U42" s="595">
        <f t="shared" si="22"/>
        <v>63.784923563521346</v>
      </c>
      <c r="V42" s="595">
        <f t="shared" si="22"/>
        <v>57.411998016856714</v>
      </c>
      <c r="W42" s="595">
        <f t="shared" si="22"/>
        <v>51.3770655983976</v>
      </c>
      <c r="X42" s="595">
        <f t="shared" si="22"/>
        <v>42.29287090558767</v>
      </c>
      <c r="Y42" s="595">
        <f t="shared" si="22"/>
        <v>30.666666666666664</v>
      </c>
      <c r="Z42" s="595">
        <f t="shared" si="22"/>
        <v>30.601092896174865</v>
      </c>
      <c r="AA42" s="595">
        <f t="shared" si="22"/>
        <v>28.90625</v>
      </c>
      <c r="AB42" s="595">
        <f t="shared" si="22"/>
        <v>37.14902807775378</v>
      </c>
      <c r="AC42" s="595">
        <f t="shared" si="22"/>
        <v>34.63203463203463</v>
      </c>
      <c r="AD42" s="596">
        <f t="shared" si="22"/>
        <v>38.75</v>
      </c>
    </row>
    <row r="43" spans="2:30" s="122" customFormat="1" ht="15.75" customHeight="1">
      <c r="B43" s="856"/>
      <c r="C43" s="597" t="s">
        <v>120</v>
      </c>
      <c r="D43" s="611">
        <v>3199</v>
      </c>
      <c r="E43" s="581">
        <v>566</v>
      </c>
      <c r="F43" s="581">
        <v>335</v>
      </c>
      <c r="G43" s="581">
        <v>372</v>
      </c>
      <c r="H43" s="581">
        <v>374</v>
      </c>
      <c r="I43" s="581">
        <v>453</v>
      </c>
      <c r="J43" s="581">
        <v>457</v>
      </c>
      <c r="K43" s="581">
        <v>216</v>
      </c>
      <c r="L43" s="581">
        <v>80</v>
      </c>
      <c r="M43" s="581">
        <v>86</v>
      </c>
      <c r="N43" s="581">
        <v>95</v>
      </c>
      <c r="O43" s="581">
        <v>124</v>
      </c>
      <c r="P43" s="282">
        <v>41</v>
      </c>
      <c r="Q43" s="212"/>
      <c r="R43" s="594">
        <f aca="true" t="shared" si="23" ref="R43:AD43">D43/D39*100</f>
        <v>21.333777925975326</v>
      </c>
      <c r="S43" s="595">
        <f t="shared" si="23"/>
        <v>22.30981474182105</v>
      </c>
      <c r="T43" s="595">
        <f t="shared" si="23"/>
        <v>20.168573148705597</v>
      </c>
      <c r="U43" s="595">
        <f t="shared" si="23"/>
        <v>19.609910384818132</v>
      </c>
      <c r="V43" s="595">
        <f t="shared" si="23"/>
        <v>18.542389687654932</v>
      </c>
      <c r="W43" s="595">
        <f t="shared" si="23"/>
        <v>22.684026039058587</v>
      </c>
      <c r="X43" s="595">
        <f t="shared" si="23"/>
        <v>22.013487475915223</v>
      </c>
      <c r="Y43" s="595">
        <f t="shared" si="23"/>
        <v>22.153846153846153</v>
      </c>
      <c r="Z43" s="595">
        <f t="shared" si="23"/>
        <v>21.85792349726776</v>
      </c>
      <c r="AA43" s="595">
        <f t="shared" si="23"/>
        <v>22.395833333333336</v>
      </c>
      <c r="AB43" s="595">
        <f t="shared" si="23"/>
        <v>20.518358531317496</v>
      </c>
      <c r="AC43" s="595">
        <f t="shared" si="23"/>
        <v>26.83982683982684</v>
      </c>
      <c r="AD43" s="596">
        <f t="shared" si="23"/>
        <v>25.624999999999996</v>
      </c>
    </row>
    <row r="44" spans="1:30" s="4" customFormat="1" ht="15.75" customHeight="1">
      <c r="A44" s="122"/>
      <c r="B44" s="856"/>
      <c r="C44" s="597" t="s">
        <v>122</v>
      </c>
      <c r="D44" s="611">
        <v>2329</v>
      </c>
      <c r="E44" s="581">
        <v>241</v>
      </c>
      <c r="F44" s="581">
        <v>142</v>
      </c>
      <c r="G44" s="581">
        <v>208</v>
      </c>
      <c r="H44" s="581">
        <v>289</v>
      </c>
      <c r="I44" s="581">
        <v>321</v>
      </c>
      <c r="J44" s="581">
        <v>449</v>
      </c>
      <c r="K44" s="581">
        <v>265</v>
      </c>
      <c r="L44" s="581">
        <v>89</v>
      </c>
      <c r="M44" s="581">
        <v>93</v>
      </c>
      <c r="N44" s="581">
        <v>98</v>
      </c>
      <c r="O44" s="581">
        <v>108</v>
      </c>
      <c r="P44" s="282">
        <v>26</v>
      </c>
      <c r="Q44" s="212"/>
      <c r="R44" s="594">
        <f aca="true" t="shared" si="24" ref="R44:AD44">D44/D39*100</f>
        <v>15.53184394798266</v>
      </c>
      <c r="S44" s="595">
        <f t="shared" si="24"/>
        <v>9.499408750492707</v>
      </c>
      <c r="T44" s="595">
        <f t="shared" si="24"/>
        <v>8.549066827212522</v>
      </c>
      <c r="U44" s="595">
        <f t="shared" si="24"/>
        <v>10.964681075382183</v>
      </c>
      <c r="V44" s="595">
        <f t="shared" si="24"/>
        <v>14.328210213187903</v>
      </c>
      <c r="W44" s="595">
        <f t="shared" si="24"/>
        <v>16.074111166750125</v>
      </c>
      <c r="X44" s="595">
        <f t="shared" si="24"/>
        <v>21.628131021194605</v>
      </c>
      <c r="Y44" s="595">
        <f t="shared" si="24"/>
        <v>27.17948717948718</v>
      </c>
      <c r="Z44" s="595">
        <f t="shared" si="24"/>
        <v>24.316939890710383</v>
      </c>
      <c r="AA44" s="595">
        <f t="shared" si="24"/>
        <v>24.21875</v>
      </c>
      <c r="AB44" s="595">
        <f t="shared" si="24"/>
        <v>21.166306695464364</v>
      </c>
      <c r="AC44" s="595">
        <f t="shared" si="24"/>
        <v>23.376623376623375</v>
      </c>
      <c r="AD44" s="596">
        <f t="shared" si="24"/>
        <v>16.25</v>
      </c>
    </row>
    <row r="45" spans="2:30" s="4" customFormat="1" ht="15.75" customHeight="1">
      <c r="B45" s="856"/>
      <c r="C45" s="597" t="s">
        <v>124</v>
      </c>
      <c r="D45" s="611">
        <v>993</v>
      </c>
      <c r="E45" s="581">
        <v>61</v>
      </c>
      <c r="F45" s="581">
        <v>42</v>
      </c>
      <c r="G45" s="581">
        <v>79</v>
      </c>
      <c r="H45" s="581">
        <v>133</v>
      </c>
      <c r="I45" s="581">
        <v>109</v>
      </c>
      <c r="J45" s="581">
        <v>183</v>
      </c>
      <c r="K45" s="581">
        <v>123</v>
      </c>
      <c r="L45" s="581">
        <v>56</v>
      </c>
      <c r="M45" s="581">
        <v>71</v>
      </c>
      <c r="N45" s="581">
        <v>67</v>
      </c>
      <c r="O45" s="581">
        <v>45</v>
      </c>
      <c r="P45" s="282">
        <v>24</v>
      </c>
      <c r="Q45" s="212"/>
      <c r="R45" s="594">
        <f aca="true" t="shared" si="25" ref="R45:AD45">D45/D39*100</f>
        <v>6.622207402467489</v>
      </c>
      <c r="S45" s="595">
        <f t="shared" si="25"/>
        <v>2.4044146629877807</v>
      </c>
      <c r="T45" s="595">
        <f t="shared" si="25"/>
        <v>2.5285972305839857</v>
      </c>
      <c r="U45" s="595">
        <f t="shared" si="25"/>
        <v>4.1644702161307325</v>
      </c>
      <c r="V45" s="595">
        <f t="shared" si="25"/>
        <v>6.593951412989589</v>
      </c>
      <c r="W45" s="595">
        <f t="shared" si="25"/>
        <v>5.458187280921382</v>
      </c>
      <c r="X45" s="595">
        <f t="shared" si="25"/>
        <v>8.815028901734104</v>
      </c>
      <c r="Y45" s="595">
        <f t="shared" si="25"/>
        <v>12.615384615384615</v>
      </c>
      <c r="Z45" s="595">
        <f t="shared" si="25"/>
        <v>15.300546448087433</v>
      </c>
      <c r="AA45" s="595">
        <f t="shared" si="25"/>
        <v>18.489583333333336</v>
      </c>
      <c r="AB45" s="595">
        <f t="shared" si="25"/>
        <v>14.47084233261339</v>
      </c>
      <c r="AC45" s="595">
        <f t="shared" si="25"/>
        <v>9.740259740259742</v>
      </c>
      <c r="AD45" s="596">
        <f t="shared" si="25"/>
        <v>15</v>
      </c>
    </row>
    <row r="46" spans="2:42" s="4" customFormat="1" ht="15.75" customHeight="1">
      <c r="B46" s="856"/>
      <c r="C46" s="597" t="s">
        <v>126</v>
      </c>
      <c r="D46" s="611">
        <v>229</v>
      </c>
      <c r="E46" s="581">
        <v>8</v>
      </c>
      <c r="F46" s="581">
        <v>11</v>
      </c>
      <c r="G46" s="581">
        <v>15</v>
      </c>
      <c r="H46" s="581">
        <v>35</v>
      </c>
      <c r="I46" s="581">
        <v>35</v>
      </c>
      <c r="J46" s="581">
        <v>50</v>
      </c>
      <c r="K46" s="581">
        <v>31</v>
      </c>
      <c r="L46" s="581">
        <v>17</v>
      </c>
      <c r="M46" s="581">
        <v>6</v>
      </c>
      <c r="N46" s="581">
        <v>10</v>
      </c>
      <c r="O46" s="581">
        <v>11</v>
      </c>
      <c r="P46" s="282">
        <v>0</v>
      </c>
      <c r="Q46" s="212"/>
      <c r="R46" s="594">
        <f aca="true" t="shared" si="26" ref="R46:AD46">D46/D39*100</f>
        <v>1.5271757252417473</v>
      </c>
      <c r="S46" s="595">
        <f t="shared" si="26"/>
        <v>0.31533307055577453</v>
      </c>
      <c r="T46" s="595">
        <f t="shared" si="26"/>
        <v>0.6622516556291391</v>
      </c>
      <c r="U46" s="595">
        <f t="shared" si="26"/>
        <v>0.790722192936215</v>
      </c>
      <c r="V46" s="595">
        <f t="shared" si="26"/>
        <v>1.7352503718393655</v>
      </c>
      <c r="W46" s="595">
        <f t="shared" si="26"/>
        <v>1.7526289434151225</v>
      </c>
      <c r="X46" s="595">
        <f t="shared" si="26"/>
        <v>2.4084778420038537</v>
      </c>
      <c r="Y46" s="595">
        <f t="shared" si="26"/>
        <v>3.1794871794871797</v>
      </c>
      <c r="Z46" s="595">
        <f t="shared" si="26"/>
        <v>4.644808743169399</v>
      </c>
      <c r="AA46" s="595">
        <f t="shared" si="26"/>
        <v>1.5625</v>
      </c>
      <c r="AB46" s="595">
        <f t="shared" si="26"/>
        <v>2.159827213822894</v>
      </c>
      <c r="AC46" s="595">
        <f t="shared" si="26"/>
        <v>2.380952380952381</v>
      </c>
      <c r="AD46" s="596">
        <f t="shared" si="26"/>
        <v>0</v>
      </c>
      <c r="AH46" s="514"/>
      <c r="AI46" s="612"/>
      <c r="AJ46" s="612"/>
      <c r="AK46" s="612"/>
      <c r="AL46" s="612"/>
      <c r="AM46" s="612"/>
      <c r="AN46" s="612"/>
      <c r="AO46" s="612"/>
      <c r="AP46" s="613"/>
    </row>
    <row r="47" spans="2:42" s="4" customFormat="1" ht="15.75" customHeight="1">
      <c r="B47" s="856"/>
      <c r="C47" s="597" t="s">
        <v>136</v>
      </c>
      <c r="D47" s="611">
        <v>167</v>
      </c>
      <c r="E47" s="581">
        <v>13</v>
      </c>
      <c r="F47" s="581">
        <v>4</v>
      </c>
      <c r="G47" s="581">
        <v>8</v>
      </c>
      <c r="H47" s="581">
        <v>15</v>
      </c>
      <c r="I47" s="581">
        <v>29</v>
      </c>
      <c r="J47" s="581">
        <v>36</v>
      </c>
      <c r="K47" s="581">
        <v>24</v>
      </c>
      <c r="L47" s="581">
        <v>6</v>
      </c>
      <c r="M47" s="581">
        <v>9</v>
      </c>
      <c r="N47" s="581">
        <v>12</v>
      </c>
      <c r="O47" s="581">
        <v>5</v>
      </c>
      <c r="P47" s="282">
        <v>6</v>
      </c>
      <c r="Q47" s="212"/>
      <c r="R47" s="594">
        <f aca="true" t="shared" si="27" ref="R47:AD47">D47/D39*100</f>
        <v>1.1137045681893964</v>
      </c>
      <c r="S47" s="595">
        <f t="shared" si="27"/>
        <v>0.5124162396531337</v>
      </c>
      <c r="T47" s="595">
        <f t="shared" si="27"/>
        <v>0.2408187838651415</v>
      </c>
      <c r="U47" s="595">
        <f t="shared" si="27"/>
        <v>0.42171850289931473</v>
      </c>
      <c r="V47" s="595">
        <f t="shared" si="27"/>
        <v>0.7436787307882995</v>
      </c>
      <c r="W47" s="595">
        <f t="shared" si="27"/>
        <v>1.4521782674011017</v>
      </c>
      <c r="X47" s="595">
        <f t="shared" si="27"/>
        <v>1.7341040462427744</v>
      </c>
      <c r="Y47" s="595">
        <f t="shared" si="27"/>
        <v>2.4615384615384617</v>
      </c>
      <c r="Z47" s="595">
        <f t="shared" si="27"/>
        <v>1.639344262295082</v>
      </c>
      <c r="AA47" s="595">
        <f t="shared" si="27"/>
        <v>2.34375</v>
      </c>
      <c r="AB47" s="595">
        <f t="shared" si="27"/>
        <v>2.591792656587473</v>
      </c>
      <c r="AC47" s="595">
        <f t="shared" si="27"/>
        <v>1.0822510822510822</v>
      </c>
      <c r="AD47" s="596">
        <f t="shared" si="27"/>
        <v>3.75</v>
      </c>
      <c r="AF47" s="614"/>
      <c r="AG47" s="614"/>
      <c r="AH47" s="394"/>
      <c r="AI47" s="615"/>
      <c r="AJ47" s="211" t="s">
        <v>1058</v>
      </c>
      <c r="AK47" s="616"/>
      <c r="AL47" s="211" t="s">
        <v>137</v>
      </c>
      <c r="AM47" s="617"/>
      <c r="AN47" s="211" t="s">
        <v>81</v>
      </c>
      <c r="AO47" s="618"/>
      <c r="AP47" s="393" t="s">
        <v>138</v>
      </c>
    </row>
    <row r="48" spans="1:42" ht="18" customHeight="1">
      <c r="A48" s="4"/>
      <c r="B48" s="856"/>
      <c r="C48" s="597" t="s">
        <v>128</v>
      </c>
      <c r="D48" s="611">
        <v>90</v>
      </c>
      <c r="E48" s="581">
        <v>6</v>
      </c>
      <c r="F48" s="581">
        <v>2</v>
      </c>
      <c r="G48" s="581">
        <v>5</v>
      </c>
      <c r="H48" s="581">
        <v>11</v>
      </c>
      <c r="I48" s="581">
        <v>13</v>
      </c>
      <c r="J48" s="581">
        <v>16</v>
      </c>
      <c r="K48" s="581">
        <v>13</v>
      </c>
      <c r="L48" s="581">
        <v>3</v>
      </c>
      <c r="M48" s="581">
        <v>6</v>
      </c>
      <c r="N48" s="581">
        <v>7</v>
      </c>
      <c r="O48" s="581">
        <v>7</v>
      </c>
      <c r="P48" s="282">
        <v>1</v>
      </c>
      <c r="Q48"/>
      <c r="R48" s="594">
        <f aca="true" t="shared" si="28" ref="R48:AD48">D48/D39*100</f>
        <v>0.6002000666888962</v>
      </c>
      <c r="S48" s="595">
        <f t="shared" si="28"/>
        <v>0.2364998029168309</v>
      </c>
      <c r="T48" s="595">
        <f t="shared" si="28"/>
        <v>0.12040939193257075</v>
      </c>
      <c r="U48" s="595">
        <f t="shared" si="28"/>
        <v>0.2635740643120717</v>
      </c>
      <c r="V48" s="595">
        <f t="shared" si="28"/>
        <v>0.5453644025780863</v>
      </c>
      <c r="W48" s="595">
        <f t="shared" si="28"/>
        <v>0.6509764646970456</v>
      </c>
      <c r="X48" s="595">
        <f t="shared" si="28"/>
        <v>0.7707129094412332</v>
      </c>
      <c r="Y48" s="595">
        <f t="shared" si="28"/>
        <v>1.3333333333333335</v>
      </c>
      <c r="Z48" s="595">
        <f t="shared" si="28"/>
        <v>0.819672131147541</v>
      </c>
      <c r="AA48" s="595">
        <f t="shared" si="28"/>
        <v>1.5625</v>
      </c>
      <c r="AB48" s="595">
        <f t="shared" si="28"/>
        <v>1.511879049676026</v>
      </c>
      <c r="AC48" s="595">
        <f t="shared" si="28"/>
        <v>1.5151515151515151</v>
      </c>
      <c r="AD48" s="596">
        <f t="shared" si="28"/>
        <v>0.625</v>
      </c>
      <c r="AE48"/>
      <c r="AF48" s="619"/>
      <c r="AG48" s="619"/>
      <c r="AH48" s="620"/>
      <c r="AI48" s="619"/>
      <c r="AJ48" s="619"/>
      <c r="AK48" s="619"/>
      <c r="AL48" s="619"/>
      <c r="AM48" s="619"/>
      <c r="AN48" s="619"/>
      <c r="AO48" s="619"/>
      <c r="AP48" s="621"/>
    </row>
    <row r="49" spans="1:42" s="122" customFormat="1" ht="18" customHeight="1" thickBot="1">
      <c r="A49"/>
      <c r="B49" s="857"/>
      <c r="C49" s="622" t="s">
        <v>129</v>
      </c>
      <c r="D49" s="623">
        <v>33</v>
      </c>
      <c r="E49" s="584">
        <v>0</v>
      </c>
      <c r="F49" s="584">
        <v>0</v>
      </c>
      <c r="G49" s="584">
        <v>0</v>
      </c>
      <c r="H49" s="584">
        <v>2</v>
      </c>
      <c r="I49" s="584">
        <v>11</v>
      </c>
      <c r="J49" s="584">
        <v>7</v>
      </c>
      <c r="K49" s="584">
        <v>4</v>
      </c>
      <c r="L49" s="584">
        <v>3</v>
      </c>
      <c r="M49" s="584">
        <v>2</v>
      </c>
      <c r="N49" s="584">
        <v>2</v>
      </c>
      <c r="O49" s="584">
        <v>2</v>
      </c>
      <c r="P49" s="296">
        <v>0</v>
      </c>
      <c r="R49" s="624">
        <f aca="true" t="shared" si="29" ref="R49:AD49">D49/D39*100</f>
        <v>0.22007335778592862</v>
      </c>
      <c r="S49" s="598">
        <f t="shared" si="29"/>
        <v>0</v>
      </c>
      <c r="T49" s="598">
        <f t="shared" si="29"/>
        <v>0</v>
      </c>
      <c r="U49" s="598">
        <f t="shared" si="29"/>
        <v>0</v>
      </c>
      <c r="V49" s="598">
        <f t="shared" si="29"/>
        <v>0.09915716410510658</v>
      </c>
      <c r="W49" s="598">
        <f t="shared" si="29"/>
        <v>0.5508262393590386</v>
      </c>
      <c r="X49" s="598">
        <f t="shared" si="29"/>
        <v>0.3371868978805395</v>
      </c>
      <c r="Y49" s="598">
        <f t="shared" si="29"/>
        <v>0.41025641025641024</v>
      </c>
      <c r="Z49" s="598">
        <f t="shared" si="29"/>
        <v>0.819672131147541</v>
      </c>
      <c r="AA49" s="598">
        <f t="shared" si="29"/>
        <v>0.5208333333333333</v>
      </c>
      <c r="AB49" s="598">
        <f t="shared" si="29"/>
        <v>0.4319654427645789</v>
      </c>
      <c r="AC49" s="598">
        <f t="shared" si="29"/>
        <v>0.4329004329004329</v>
      </c>
      <c r="AD49" s="599">
        <f t="shared" si="29"/>
        <v>0</v>
      </c>
      <c r="AF49" s="614"/>
      <c r="AG49" s="614"/>
      <c r="AH49" s="625"/>
      <c r="AI49" s="626"/>
      <c r="AJ49" s="211" t="s">
        <v>77</v>
      </c>
      <c r="AK49" s="627"/>
      <c r="AL49" s="211" t="s">
        <v>75</v>
      </c>
      <c r="AM49" s="628"/>
      <c r="AN49" s="211" t="s">
        <v>139</v>
      </c>
      <c r="AO49" s="629"/>
      <c r="AP49" s="393" t="s">
        <v>140</v>
      </c>
    </row>
    <row r="50" spans="2:42" s="122" customFormat="1" ht="18" customHeight="1">
      <c r="B50" s="630"/>
      <c r="R50" s="4" t="s">
        <v>141</v>
      </c>
      <c r="AH50" s="631"/>
      <c r="AI50" s="632"/>
      <c r="AJ50" s="632"/>
      <c r="AK50" s="632"/>
      <c r="AL50" s="632"/>
      <c r="AM50" s="632"/>
      <c r="AN50" s="632"/>
      <c r="AO50" s="632"/>
      <c r="AP50" s="633"/>
    </row>
    <row r="51" spans="4:16" s="122" customFormat="1" ht="18" customHeight="1">
      <c r="D51" s="4"/>
      <c r="E51" s="4"/>
      <c r="F51" s="4"/>
      <c r="G51" s="4"/>
      <c r="H51" s="4"/>
      <c r="I51" s="4"/>
      <c r="J51" s="4"/>
      <c r="K51" s="4"/>
      <c r="L51" s="4"/>
      <c r="M51" s="4"/>
      <c r="N51" s="4"/>
      <c r="O51" s="4"/>
      <c r="P51" s="4"/>
    </row>
    <row r="52" spans="4:16" s="122" customFormat="1" ht="18" customHeight="1">
      <c r="D52" s="4"/>
      <c r="E52" s="4"/>
      <c r="F52" s="4"/>
      <c r="G52" s="4"/>
      <c r="H52" s="4"/>
      <c r="I52" s="4"/>
      <c r="J52" s="4"/>
      <c r="K52" s="4"/>
      <c r="L52" s="4"/>
      <c r="M52" s="4"/>
      <c r="N52" s="4"/>
      <c r="O52" s="4"/>
      <c r="P52" s="4"/>
    </row>
    <row r="53" spans="4:16" s="122" customFormat="1" ht="18" customHeight="1">
      <c r="D53" s="4"/>
      <c r="E53" s="4"/>
      <c r="F53" s="4"/>
      <c r="G53" s="4"/>
      <c r="H53" s="4"/>
      <c r="I53" s="4"/>
      <c r="J53" s="4"/>
      <c r="K53" s="4"/>
      <c r="L53" s="4"/>
      <c r="M53" s="4"/>
      <c r="N53" s="4"/>
      <c r="O53" s="4"/>
      <c r="P53" s="4"/>
    </row>
    <row r="54" spans="4:16" s="122" customFormat="1" ht="18" customHeight="1">
      <c r="D54" s="4"/>
      <c r="E54" s="4"/>
      <c r="F54" s="11"/>
      <c r="G54" s="11"/>
      <c r="H54" s="11"/>
      <c r="I54" s="11"/>
      <c r="J54" s="5"/>
      <c r="K54" s="4"/>
      <c r="L54" s="4"/>
      <c r="M54" s="4"/>
      <c r="N54" s="4"/>
      <c r="O54" s="4"/>
      <c r="P54" s="4"/>
    </row>
    <row r="55" spans="4:16" s="122" customFormat="1" ht="18" customHeight="1">
      <c r="D55" s="4"/>
      <c r="E55" s="4"/>
      <c r="F55" s="11"/>
      <c r="G55" s="11"/>
      <c r="H55" s="11"/>
      <c r="I55" s="11"/>
      <c r="J55" s="5"/>
      <c r="K55" s="5"/>
      <c r="L55" s="4"/>
      <c r="M55" s="4"/>
      <c r="N55" s="4"/>
      <c r="O55" s="4"/>
      <c r="P55" s="4"/>
    </row>
    <row r="56" spans="4:16" s="122" customFormat="1" ht="18" customHeight="1">
      <c r="D56" s="4"/>
      <c r="E56" s="4"/>
      <c r="F56" s="11"/>
      <c r="G56" s="11"/>
      <c r="H56" s="11"/>
      <c r="I56" s="11"/>
      <c r="J56" s="5"/>
      <c r="K56" s="5"/>
      <c r="L56" s="4"/>
      <c r="M56" s="4"/>
      <c r="N56" s="4"/>
      <c r="O56" s="4"/>
      <c r="P56" s="4"/>
    </row>
    <row r="57" spans="4:16" s="122" customFormat="1" ht="18" customHeight="1">
      <c r="D57" s="4"/>
      <c r="E57" s="4"/>
      <c r="F57" s="11"/>
      <c r="G57" s="11"/>
      <c r="H57" s="11"/>
      <c r="I57" s="11"/>
      <c r="J57" s="5"/>
      <c r="K57" s="5"/>
      <c r="L57" s="4"/>
      <c r="M57" s="4"/>
      <c r="N57" s="4"/>
      <c r="O57" s="4"/>
      <c r="P57" s="4"/>
    </row>
    <row r="58" spans="4:16" s="122" customFormat="1" ht="18" customHeight="1">
      <c r="D58" s="4"/>
      <c r="E58" s="4"/>
      <c r="F58" s="11"/>
      <c r="G58" s="11"/>
      <c r="H58" s="11"/>
      <c r="I58" s="11"/>
      <c r="J58" s="5"/>
      <c r="K58" s="5"/>
      <c r="L58" s="4"/>
      <c r="M58" s="4"/>
      <c r="N58" s="4"/>
      <c r="O58" s="4"/>
      <c r="P58" s="4"/>
    </row>
    <row r="59" spans="4:16" s="122" customFormat="1" ht="18" customHeight="1">
      <c r="D59" s="4"/>
      <c r="E59" s="4"/>
      <c r="F59" s="11"/>
      <c r="G59" s="11"/>
      <c r="H59" s="11"/>
      <c r="I59" s="11"/>
      <c r="J59" s="5"/>
      <c r="K59" s="5"/>
      <c r="L59" s="4"/>
      <c r="M59" s="4"/>
      <c r="N59" s="4"/>
      <c r="O59" s="4"/>
      <c r="P59" s="4"/>
    </row>
    <row r="60" spans="4:16" s="122" customFormat="1" ht="13.5">
      <c r="D60" s="4"/>
      <c r="E60" s="4"/>
      <c r="F60" s="11"/>
      <c r="G60" s="11"/>
      <c r="H60" s="11"/>
      <c r="I60" s="11"/>
      <c r="J60" s="5"/>
      <c r="K60" s="5"/>
      <c r="L60" s="4"/>
      <c r="M60" s="634"/>
      <c r="N60" s="4"/>
      <c r="O60" s="4"/>
      <c r="P60" s="4"/>
    </row>
    <row r="61" spans="4:16" s="122" customFormat="1" ht="13.5">
      <c r="D61" s="4"/>
      <c r="E61" s="4"/>
      <c r="F61" s="11"/>
      <c r="G61" s="11"/>
      <c r="H61" s="11"/>
      <c r="I61" s="11"/>
      <c r="J61" s="5"/>
      <c r="K61" s="5"/>
      <c r="L61" s="634"/>
      <c r="M61" s="634"/>
      <c r="N61" s="4"/>
      <c r="O61" s="4"/>
      <c r="P61" s="4"/>
    </row>
    <row r="62" spans="4:16" s="122" customFormat="1" ht="13.5">
      <c r="D62" s="4"/>
      <c r="E62" s="4"/>
      <c r="F62" s="11"/>
      <c r="G62" s="11"/>
      <c r="H62" s="11"/>
      <c r="I62" s="11"/>
      <c r="J62" s="5"/>
      <c r="K62" s="5"/>
      <c r="L62" s="634"/>
      <c r="M62" s="634"/>
      <c r="N62" s="4"/>
      <c r="O62" s="4"/>
      <c r="P62" s="4"/>
    </row>
    <row r="63" spans="4:16" s="122" customFormat="1" ht="13.5">
      <c r="D63" s="4"/>
      <c r="E63" s="4"/>
      <c r="F63" s="11"/>
      <c r="G63" s="11"/>
      <c r="H63" s="11"/>
      <c r="I63" s="11"/>
      <c r="J63" s="5"/>
      <c r="K63" s="5"/>
      <c r="L63" s="634"/>
      <c r="M63" s="634"/>
      <c r="N63" s="4"/>
      <c r="O63" s="4"/>
      <c r="P63" s="4"/>
    </row>
    <row r="64" spans="4:16" s="122" customFormat="1" ht="13.5">
      <c r="D64" s="4"/>
      <c r="E64" s="4"/>
      <c r="F64" s="11"/>
      <c r="G64" s="11"/>
      <c r="H64" s="11"/>
      <c r="I64" s="11"/>
      <c r="J64" s="5"/>
      <c r="K64" s="5"/>
      <c r="L64" s="634"/>
      <c r="M64" s="634"/>
      <c r="N64" s="4"/>
      <c r="O64" s="4"/>
      <c r="P64" s="4"/>
    </row>
    <row r="65" spans="4:16" s="122" customFormat="1" ht="13.5">
      <c r="D65" s="4"/>
      <c r="E65" s="4"/>
      <c r="F65" s="11"/>
      <c r="G65" s="11"/>
      <c r="H65" s="11"/>
      <c r="I65" s="11"/>
      <c r="J65" s="5"/>
      <c r="K65" s="5"/>
      <c r="L65" s="634"/>
      <c r="M65" s="4"/>
      <c r="N65" s="4"/>
      <c r="O65" s="4"/>
      <c r="P65" s="4"/>
    </row>
    <row r="66" spans="4:16" s="122" customFormat="1" ht="13.5">
      <c r="D66" s="4"/>
      <c r="E66" s="4"/>
      <c r="F66" s="11"/>
      <c r="G66" s="11"/>
      <c r="H66" s="11"/>
      <c r="I66" s="11"/>
      <c r="J66" s="5"/>
      <c r="K66" s="5"/>
      <c r="L66" s="4"/>
      <c r="M66" s="4"/>
      <c r="N66" s="4"/>
      <c r="O66" s="4"/>
      <c r="P66" s="4"/>
    </row>
    <row r="67" spans="4:18" s="122" customFormat="1" ht="13.5">
      <c r="D67" s="11"/>
      <c r="E67" s="11"/>
      <c r="F67" s="11"/>
      <c r="G67" s="11"/>
      <c r="H67" s="11"/>
      <c r="I67" s="11"/>
      <c r="J67" s="5"/>
      <c r="K67" s="5"/>
      <c r="L67" s="4"/>
      <c r="M67" s="5"/>
      <c r="N67" s="5"/>
      <c r="O67" s="5"/>
      <c r="P67" s="5"/>
      <c r="Q67" s="16"/>
      <c r="R67" s="16"/>
    </row>
    <row r="68" spans="2:22" s="122" customFormat="1" ht="13.5">
      <c r="B68"/>
      <c r="C68"/>
      <c r="D68" s="11"/>
      <c r="E68" s="11"/>
      <c r="F68" s="11"/>
      <c r="G68" s="11"/>
      <c r="H68" s="11"/>
      <c r="I68" s="11"/>
      <c r="J68" s="5"/>
      <c r="K68" s="5"/>
      <c r="L68" s="5"/>
      <c r="M68" s="5"/>
      <c r="N68" s="5"/>
      <c r="O68" s="5"/>
      <c r="P68" s="5"/>
      <c r="Q68" s="16"/>
      <c r="R68" s="16"/>
      <c r="T68" s="16"/>
      <c r="V68" s="16"/>
    </row>
    <row r="69" spans="2:22" s="122" customFormat="1" ht="13.5">
      <c r="B69"/>
      <c r="C69"/>
      <c r="D69" s="11"/>
      <c r="E69" s="11"/>
      <c r="F69" s="11"/>
      <c r="G69" s="11"/>
      <c r="H69" s="11"/>
      <c r="I69" s="11"/>
      <c r="J69" s="5"/>
      <c r="K69" s="5"/>
      <c r="L69" s="5"/>
      <c r="M69" s="5"/>
      <c r="N69" s="5"/>
      <c r="O69" s="5"/>
      <c r="P69" s="5"/>
      <c r="Q69" s="16"/>
      <c r="R69" s="16"/>
      <c r="T69" s="16"/>
      <c r="V69" s="16"/>
    </row>
    <row r="70" spans="2:22" s="122" customFormat="1" ht="13.5">
      <c r="B70"/>
      <c r="C70"/>
      <c r="D70" s="11"/>
      <c r="E70" s="11"/>
      <c r="F70" s="11"/>
      <c r="G70" s="11"/>
      <c r="H70" s="11"/>
      <c r="I70" s="11"/>
      <c r="J70" s="5"/>
      <c r="K70" s="5"/>
      <c r="L70" s="5"/>
      <c r="M70" s="5"/>
      <c r="N70" s="5"/>
      <c r="O70" s="5"/>
      <c r="P70" s="5"/>
      <c r="Q70" s="16"/>
      <c r="R70" s="16"/>
      <c r="T70" s="16"/>
      <c r="V70" s="16"/>
    </row>
    <row r="71" spans="2:22" s="122" customFormat="1" ht="13.5">
      <c r="B71"/>
      <c r="C71"/>
      <c r="D71" s="11"/>
      <c r="E71" s="11"/>
      <c r="F71" s="11"/>
      <c r="G71" s="11"/>
      <c r="H71" s="11"/>
      <c r="I71" s="11"/>
      <c r="J71" s="5"/>
      <c r="K71" s="5"/>
      <c r="L71" s="5"/>
      <c r="M71" s="5"/>
      <c r="N71" s="5"/>
      <c r="O71" s="5"/>
      <c r="P71" s="5"/>
      <c r="Q71" s="16"/>
      <c r="R71" s="16"/>
      <c r="T71" s="16"/>
      <c r="V71" s="16"/>
    </row>
    <row r="72" spans="1:16" ht="13.5">
      <c r="A72" s="122"/>
      <c r="D72" s="11"/>
      <c r="E72" s="11"/>
      <c r="F72" s="11"/>
      <c r="G72" s="11"/>
      <c r="H72" s="11"/>
      <c r="I72" s="11"/>
      <c r="J72" s="5"/>
      <c r="K72" s="5"/>
      <c r="L72" s="5"/>
      <c r="M72" s="5"/>
      <c r="N72" s="5"/>
      <c r="O72" s="5"/>
      <c r="P72" s="5"/>
    </row>
    <row r="73" spans="4:16" ht="13.5">
      <c r="D73" s="11"/>
      <c r="E73" s="11"/>
      <c r="F73" s="11"/>
      <c r="G73" s="11"/>
      <c r="H73" s="11"/>
      <c r="I73" s="11"/>
      <c r="J73" s="5"/>
      <c r="K73" s="5"/>
      <c r="L73" s="5"/>
      <c r="M73" s="5"/>
      <c r="N73" s="5"/>
      <c r="O73" s="5"/>
      <c r="P73" s="5"/>
    </row>
    <row r="74" spans="4:16" ht="13.5">
      <c r="D74" s="11"/>
      <c r="E74" s="11"/>
      <c r="F74" s="11"/>
      <c r="G74" s="11"/>
      <c r="H74" s="11"/>
      <c r="I74" s="11"/>
      <c r="J74" s="5"/>
      <c r="K74" s="5"/>
      <c r="L74" s="5"/>
      <c r="M74" s="5"/>
      <c r="N74" s="5"/>
      <c r="O74" s="5"/>
      <c r="P74" s="5"/>
    </row>
    <row r="75" spans="4:16" ht="13.5">
      <c r="D75" s="11"/>
      <c r="E75" s="11"/>
      <c r="F75" s="11"/>
      <c r="G75" s="11"/>
      <c r="H75" s="11"/>
      <c r="I75" s="11"/>
      <c r="J75" s="5"/>
      <c r="K75" s="5"/>
      <c r="L75" s="5"/>
      <c r="M75" s="5"/>
      <c r="N75" s="5"/>
      <c r="O75" s="5"/>
      <c r="P75" s="5"/>
    </row>
    <row r="76" spans="4:16" ht="13.5">
      <c r="D76" s="11"/>
      <c r="E76" s="11"/>
      <c r="F76" s="11"/>
      <c r="G76" s="11"/>
      <c r="H76" s="11"/>
      <c r="I76" s="11"/>
      <c r="J76" s="5"/>
      <c r="K76" s="5"/>
      <c r="L76" s="5"/>
      <c r="M76" s="5"/>
      <c r="N76" s="5"/>
      <c r="O76" s="5"/>
      <c r="P76" s="5"/>
    </row>
    <row r="77" spans="4:16" ht="13.5">
      <c r="D77" s="11"/>
      <c r="E77" s="11"/>
      <c r="F77" s="11"/>
      <c r="G77" s="11"/>
      <c r="H77" s="11"/>
      <c r="I77" s="11"/>
      <c r="J77" s="5"/>
      <c r="K77" s="5"/>
      <c r="L77" s="5"/>
      <c r="M77" s="5"/>
      <c r="N77" s="5"/>
      <c r="O77" s="5"/>
      <c r="P77" s="5"/>
    </row>
    <row r="78" spans="4:16" ht="13.5">
      <c r="D78" s="11"/>
      <c r="E78" s="11"/>
      <c r="F78" s="11"/>
      <c r="G78" s="11"/>
      <c r="H78" s="11"/>
      <c r="I78" s="11"/>
      <c r="J78" s="5"/>
      <c r="K78" s="5"/>
      <c r="L78" s="5"/>
      <c r="M78" s="5"/>
      <c r="N78" s="5"/>
      <c r="O78" s="5"/>
      <c r="P78" s="5"/>
    </row>
    <row r="79" spans="4:16" ht="13.5">
      <c r="D79" s="11"/>
      <c r="E79" s="11"/>
      <c r="F79" s="11"/>
      <c r="G79" s="11"/>
      <c r="H79" s="11"/>
      <c r="I79" s="11"/>
      <c r="J79" s="5"/>
      <c r="K79" s="5"/>
      <c r="L79" s="5"/>
      <c r="M79" s="5"/>
      <c r="N79" s="5"/>
      <c r="O79" s="5"/>
      <c r="P79" s="5"/>
    </row>
    <row r="80" spans="4:16" ht="13.5">
      <c r="D80" s="11"/>
      <c r="E80" s="11"/>
      <c r="F80" s="11"/>
      <c r="G80" s="11"/>
      <c r="H80" s="11"/>
      <c r="I80" s="11"/>
      <c r="J80" s="5"/>
      <c r="K80" s="5"/>
      <c r="L80" s="5"/>
      <c r="M80" s="5"/>
      <c r="N80" s="5"/>
      <c r="O80" s="5"/>
      <c r="P80" s="5"/>
    </row>
    <row r="81" spans="4:16" ht="13.5">
      <c r="D81" s="11"/>
      <c r="E81" s="11"/>
      <c r="F81" s="11"/>
      <c r="G81" s="11"/>
      <c r="H81" s="11"/>
      <c r="I81" s="11"/>
      <c r="J81" s="5"/>
      <c r="K81" s="5"/>
      <c r="L81" s="5"/>
      <c r="M81" s="5"/>
      <c r="N81" s="5"/>
      <c r="O81" s="5"/>
      <c r="P81" s="5"/>
    </row>
    <row r="82" spans="4:16" ht="13.5">
      <c r="D82" s="11"/>
      <c r="E82" s="11"/>
      <c r="F82" s="11"/>
      <c r="G82" s="11"/>
      <c r="H82" s="11"/>
      <c r="I82" s="11"/>
      <c r="J82" s="5"/>
      <c r="K82" s="5"/>
      <c r="L82" s="5"/>
      <c r="M82" s="5"/>
      <c r="N82" s="5"/>
      <c r="O82" s="5"/>
      <c r="P82" s="5"/>
    </row>
    <row r="83" spans="4:16" ht="13.5">
      <c r="D83" s="11"/>
      <c r="E83" s="11"/>
      <c r="F83" s="11"/>
      <c r="G83" s="11"/>
      <c r="H83" s="11"/>
      <c r="I83" s="11"/>
      <c r="J83" s="5"/>
      <c r="K83" s="5"/>
      <c r="L83" s="5"/>
      <c r="M83" s="5"/>
      <c r="N83" s="5"/>
      <c r="O83" s="5"/>
      <c r="P83" s="5"/>
    </row>
    <row r="84" spans="4:16" ht="13.5">
      <c r="D84" s="11"/>
      <c r="E84" s="11"/>
      <c r="F84" s="11"/>
      <c r="G84" s="11"/>
      <c r="H84" s="11"/>
      <c r="I84" s="11"/>
      <c r="J84" s="5"/>
      <c r="K84" s="5"/>
      <c r="L84" s="5"/>
      <c r="M84" s="5"/>
      <c r="N84" s="5"/>
      <c r="O84" s="5"/>
      <c r="P84" s="5"/>
    </row>
    <row r="85" spans="4:16" ht="13.5">
      <c r="D85" s="11"/>
      <c r="E85" s="11"/>
      <c r="F85" s="11"/>
      <c r="G85" s="11"/>
      <c r="H85" s="11"/>
      <c r="I85" s="11"/>
      <c r="J85" s="5"/>
      <c r="K85" s="5"/>
      <c r="L85" s="5"/>
      <c r="M85" s="5"/>
      <c r="N85" s="5"/>
      <c r="O85" s="5"/>
      <c r="P85" s="5"/>
    </row>
    <row r="86" spans="4:16" ht="13.5">
      <c r="D86" s="11"/>
      <c r="E86" s="11"/>
      <c r="F86" s="11"/>
      <c r="G86" s="11"/>
      <c r="H86" s="11"/>
      <c r="I86" s="11"/>
      <c r="J86" s="5"/>
      <c r="K86" s="5"/>
      <c r="L86" s="5"/>
      <c r="M86" s="5"/>
      <c r="N86" s="5"/>
      <c r="O86" s="5"/>
      <c r="P86" s="5"/>
    </row>
    <row r="87" spans="4:16" ht="13.5">
      <c r="D87" s="11"/>
      <c r="E87" s="11"/>
      <c r="F87" s="11"/>
      <c r="G87" s="11"/>
      <c r="H87" s="11"/>
      <c r="I87" s="11"/>
      <c r="J87" s="5"/>
      <c r="K87" s="5"/>
      <c r="L87" s="5"/>
      <c r="M87" s="5"/>
      <c r="N87" s="5"/>
      <c r="O87" s="5"/>
      <c r="P87" s="5"/>
    </row>
    <row r="88" spans="4:16" ht="13.5">
      <c r="D88" s="11"/>
      <c r="E88" s="11"/>
      <c r="F88" s="11"/>
      <c r="G88" s="11"/>
      <c r="H88" s="11"/>
      <c r="I88" s="11"/>
      <c r="J88" s="5"/>
      <c r="K88" s="5"/>
      <c r="L88" s="5"/>
      <c r="M88" s="5"/>
      <c r="N88" s="5"/>
      <c r="O88" s="5"/>
      <c r="P88" s="5"/>
    </row>
    <row r="89" spans="4:16" ht="13.5">
      <c r="D89" s="11"/>
      <c r="E89" s="11"/>
      <c r="F89" s="11"/>
      <c r="G89" s="11"/>
      <c r="H89" s="11"/>
      <c r="I89" s="11"/>
      <c r="J89" s="5"/>
      <c r="K89" s="5"/>
      <c r="L89" s="5"/>
      <c r="M89" s="5"/>
      <c r="N89" s="5"/>
      <c r="O89" s="5"/>
      <c r="P89" s="5"/>
    </row>
    <row r="90" spans="4:16" ht="13.5">
      <c r="D90" s="11"/>
      <c r="E90" s="11"/>
      <c r="F90" s="11"/>
      <c r="G90" s="11"/>
      <c r="H90" s="11"/>
      <c r="I90" s="11"/>
      <c r="J90" s="5"/>
      <c r="K90" s="5"/>
      <c r="L90" s="5"/>
      <c r="M90" s="5"/>
      <c r="N90" s="5"/>
      <c r="O90" s="5"/>
      <c r="P90" s="5"/>
    </row>
    <row r="91" spans="4:16" ht="13.5">
      <c r="D91" s="11"/>
      <c r="E91" s="11"/>
      <c r="F91" s="11"/>
      <c r="G91" s="11"/>
      <c r="H91" s="11"/>
      <c r="I91" s="11"/>
      <c r="J91" s="5"/>
      <c r="K91" s="5"/>
      <c r="L91" s="5"/>
      <c r="M91" s="5"/>
      <c r="N91" s="5"/>
      <c r="O91" s="5"/>
      <c r="P91" s="5"/>
    </row>
    <row r="92" spans="4:16" ht="13.5">
      <c r="D92" s="11"/>
      <c r="E92" s="11"/>
      <c r="F92" s="11"/>
      <c r="G92" s="11"/>
      <c r="H92" s="11"/>
      <c r="I92" s="11"/>
      <c r="J92" s="5"/>
      <c r="K92" s="5"/>
      <c r="L92" s="5"/>
      <c r="M92" s="5"/>
      <c r="N92" s="5"/>
      <c r="O92" s="5"/>
      <c r="P92" s="5"/>
    </row>
    <row r="93" spans="4:16" ht="13.5">
      <c r="D93" s="11"/>
      <c r="E93" s="11"/>
      <c r="F93" s="11"/>
      <c r="G93" s="11"/>
      <c r="H93" s="11"/>
      <c r="I93" s="11"/>
      <c r="J93" s="5"/>
      <c r="K93" s="5"/>
      <c r="L93" s="5"/>
      <c r="M93" s="5"/>
      <c r="N93" s="5"/>
      <c r="O93" s="5"/>
      <c r="P93" s="5"/>
    </row>
    <row r="94" spans="4:16" ht="13.5">
      <c r="D94" s="11"/>
      <c r="E94" s="11"/>
      <c r="F94" s="11"/>
      <c r="G94" s="11"/>
      <c r="H94" s="11"/>
      <c r="I94" s="11"/>
      <c r="J94" s="5"/>
      <c r="K94" s="5"/>
      <c r="L94" s="5"/>
      <c r="M94" s="5"/>
      <c r="N94" s="5"/>
      <c r="O94" s="5"/>
      <c r="P94" s="5"/>
    </row>
    <row r="95" spans="4:16" ht="13.5">
      <c r="D95" s="11"/>
      <c r="E95" s="11"/>
      <c r="F95" s="11"/>
      <c r="G95" s="11"/>
      <c r="H95" s="11"/>
      <c r="I95" s="11"/>
      <c r="J95" s="5"/>
      <c r="K95" s="5"/>
      <c r="L95" s="5"/>
      <c r="M95" s="5"/>
      <c r="N95" s="5"/>
      <c r="O95" s="5"/>
      <c r="P95" s="5"/>
    </row>
    <row r="96" spans="4:16" ht="13.5">
      <c r="D96" s="11"/>
      <c r="E96" s="11"/>
      <c r="F96" s="11"/>
      <c r="G96" s="11"/>
      <c r="H96" s="11"/>
      <c r="I96" s="11"/>
      <c r="J96" s="5"/>
      <c r="K96" s="5"/>
      <c r="L96" s="5"/>
      <c r="M96" s="5"/>
      <c r="N96" s="5"/>
      <c r="O96" s="5"/>
      <c r="P96" s="5"/>
    </row>
    <row r="97" spans="4:16" ht="13.5">
      <c r="D97" s="11"/>
      <c r="E97" s="11"/>
      <c r="F97" s="11"/>
      <c r="G97" s="11"/>
      <c r="H97" s="11"/>
      <c r="I97" s="11"/>
      <c r="J97" s="5"/>
      <c r="K97" s="5"/>
      <c r="L97" s="5"/>
      <c r="M97" s="5"/>
      <c r="N97" s="5"/>
      <c r="O97" s="5"/>
      <c r="P97" s="5"/>
    </row>
    <row r="98" spans="4:16" ht="13.5">
      <c r="D98" s="11"/>
      <c r="E98" s="11"/>
      <c r="F98" s="11"/>
      <c r="G98" s="11"/>
      <c r="H98" s="11"/>
      <c r="I98" s="11"/>
      <c r="J98" s="5"/>
      <c r="K98" s="5"/>
      <c r="L98" s="5"/>
      <c r="M98" s="5"/>
      <c r="N98" s="5"/>
      <c r="O98" s="5"/>
      <c r="P98" s="5"/>
    </row>
    <row r="99" spans="4:16" ht="13.5">
      <c r="D99" s="11"/>
      <c r="E99" s="11"/>
      <c r="F99" s="11"/>
      <c r="G99" s="11"/>
      <c r="H99" s="11"/>
      <c r="I99" s="11"/>
      <c r="J99" s="5"/>
      <c r="K99" s="5"/>
      <c r="L99" s="5"/>
      <c r="M99" s="5"/>
      <c r="N99" s="5"/>
      <c r="O99" s="5"/>
      <c r="P99" s="5"/>
    </row>
    <row r="100" spans="4:16" ht="13.5">
      <c r="D100" s="11"/>
      <c r="E100" s="11"/>
      <c r="F100" s="11"/>
      <c r="G100" s="11"/>
      <c r="H100" s="11"/>
      <c r="I100" s="11"/>
      <c r="J100" s="5"/>
      <c r="K100" s="5"/>
      <c r="L100" s="5"/>
      <c r="M100" s="5"/>
      <c r="N100" s="5"/>
      <c r="O100" s="5"/>
      <c r="P100" s="5"/>
    </row>
    <row r="101" spans="4:16" ht="13.5">
      <c r="D101" s="11"/>
      <c r="E101" s="11"/>
      <c r="F101" s="11"/>
      <c r="G101" s="11"/>
      <c r="H101" s="11"/>
      <c r="I101" s="11"/>
      <c r="J101" s="5"/>
      <c r="K101" s="5"/>
      <c r="L101" s="5"/>
      <c r="M101" s="5"/>
      <c r="N101" s="5"/>
      <c r="O101" s="5"/>
      <c r="P101" s="5"/>
    </row>
    <row r="102" spans="4:16" ht="13.5">
      <c r="D102" s="11"/>
      <c r="E102" s="11"/>
      <c r="F102" s="11"/>
      <c r="G102" s="11"/>
      <c r="H102" s="11"/>
      <c r="I102" s="11"/>
      <c r="J102" s="5"/>
      <c r="K102" s="5"/>
      <c r="L102" s="5"/>
      <c r="M102" s="5"/>
      <c r="N102" s="5"/>
      <c r="O102" s="5"/>
      <c r="P102" s="5"/>
    </row>
    <row r="103" spans="4:16" ht="13.5">
      <c r="D103" s="11"/>
      <c r="E103" s="11"/>
      <c r="F103" s="11"/>
      <c r="G103" s="11"/>
      <c r="H103" s="11"/>
      <c r="I103" s="11"/>
      <c r="J103" s="5"/>
      <c r="K103" s="5"/>
      <c r="L103" s="5"/>
      <c r="M103" s="5"/>
      <c r="N103" s="5"/>
      <c r="O103" s="5"/>
      <c r="P103" s="5"/>
    </row>
    <row r="104" spans="4:16" ht="13.5">
      <c r="D104" s="11"/>
      <c r="E104" s="11"/>
      <c r="F104" s="11"/>
      <c r="G104" s="11"/>
      <c r="H104" s="11"/>
      <c r="I104" s="11"/>
      <c r="J104" s="5"/>
      <c r="K104" s="5"/>
      <c r="L104" s="5"/>
      <c r="M104" s="5"/>
      <c r="N104" s="5"/>
      <c r="O104" s="5"/>
      <c r="P104" s="5"/>
    </row>
  </sheetData>
  <mergeCells count="6">
    <mergeCell ref="B28:B38"/>
    <mergeCell ref="B39:B49"/>
    <mergeCell ref="R15:AD15"/>
    <mergeCell ref="B15:C16"/>
    <mergeCell ref="D15:P15"/>
    <mergeCell ref="B17:B27"/>
  </mergeCells>
  <printOptions/>
  <pageMargins left="0.3937007874015748" right="0" top="0.5905511811023623" bottom="0.3937007874015748" header="0.35433070866141736" footer="0.196850393700787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Y46"/>
  <sheetViews>
    <sheetView workbookViewId="0" topLeftCell="A1">
      <selection activeCell="H42" sqref="H42"/>
    </sheetView>
  </sheetViews>
  <sheetFormatPr defaultColWidth="9.00390625" defaultRowHeight="13.5"/>
  <cols>
    <col min="11" max="11" width="6.00390625" style="0" customWidth="1"/>
    <col min="12" max="14" width="6.75390625" style="0" customWidth="1"/>
    <col min="15" max="15" width="6.25390625" style="0" customWidth="1"/>
    <col min="16" max="16" width="6.375" style="0" customWidth="1"/>
    <col min="17" max="17" width="5.75390625" style="0" customWidth="1"/>
    <col min="18" max="18" width="7.125" style="0" bestFit="1" customWidth="1"/>
    <col min="19" max="19" width="5.75390625" style="0" customWidth="1"/>
    <col min="20" max="20" width="6.625" style="0" customWidth="1"/>
    <col min="21" max="21" width="6.00390625" style="0" customWidth="1"/>
    <col min="22" max="22" width="6.125" style="0" customWidth="1"/>
    <col min="23" max="23" width="6.00390625" style="0" customWidth="1"/>
    <col min="24" max="24" width="6.125" style="0" customWidth="1"/>
    <col min="25" max="25" width="5.125" style="0" customWidth="1"/>
  </cols>
  <sheetData>
    <row r="1" ht="19.5" customHeight="1"/>
    <row r="2" ht="19.5" customHeight="1">
      <c r="A2" s="1" t="s">
        <v>142</v>
      </c>
    </row>
    <row r="3" ht="19.5" customHeight="1"/>
    <row r="4" s="5" customFormat="1" ht="19.5" customHeight="1">
      <c r="A4" s="4" t="s">
        <v>394</v>
      </c>
    </row>
    <row r="5" s="5" customFormat="1" ht="19.5" customHeight="1">
      <c r="S5" s="5" t="s">
        <v>143</v>
      </c>
    </row>
    <row r="6" spans="1:25" s="5" customFormat="1" ht="19.5" customHeight="1">
      <c r="A6" s="2" t="s">
        <v>395</v>
      </c>
      <c r="L6" s="5" t="s">
        <v>144</v>
      </c>
      <c r="M6" s="5" t="s">
        <v>145</v>
      </c>
      <c r="N6" s="5" t="s">
        <v>146</v>
      </c>
      <c r="O6" s="5" t="s">
        <v>147</v>
      </c>
      <c r="P6" s="5" t="s">
        <v>148</v>
      </c>
      <c r="Q6" s="5" t="s">
        <v>149</v>
      </c>
      <c r="R6" s="5" t="s">
        <v>150</v>
      </c>
      <c r="S6" s="5" t="s">
        <v>151</v>
      </c>
      <c r="T6" s="5" t="s">
        <v>145</v>
      </c>
      <c r="U6" s="5" t="s">
        <v>146</v>
      </c>
      <c r="V6" s="5" t="s">
        <v>147</v>
      </c>
      <c r="W6" s="5" t="s">
        <v>148</v>
      </c>
      <c r="X6" s="5" t="s">
        <v>149</v>
      </c>
      <c r="Y6" s="5" t="s">
        <v>150</v>
      </c>
    </row>
    <row r="7" spans="1:25" s="5" customFormat="1" ht="19.5" customHeight="1">
      <c r="A7" s="4" t="s">
        <v>396</v>
      </c>
      <c r="K7" s="264" t="s">
        <v>152</v>
      </c>
      <c r="L7" s="81">
        <v>15066</v>
      </c>
      <c r="M7" s="81">
        <v>4079</v>
      </c>
      <c r="N7" s="81">
        <v>13</v>
      </c>
      <c r="O7" s="81">
        <v>510</v>
      </c>
      <c r="P7" s="81">
        <v>3175</v>
      </c>
      <c r="Q7" s="81">
        <v>7228</v>
      </c>
      <c r="R7" s="81">
        <v>61</v>
      </c>
      <c r="S7" s="82">
        <f>SUM(T7:Y7)</f>
        <v>100</v>
      </c>
      <c r="T7" s="82">
        <f aca="true" t="shared" si="0" ref="T7:Y7">M7/$L$7*100</f>
        <v>27.074206823310764</v>
      </c>
      <c r="U7" s="82">
        <f t="shared" si="0"/>
        <v>0.08628700384972787</v>
      </c>
      <c r="V7" s="82">
        <f t="shared" si="0"/>
        <v>3.38510553564317</v>
      </c>
      <c r="W7" s="82">
        <f t="shared" si="0"/>
        <v>21.07394132483738</v>
      </c>
      <c r="X7" s="82">
        <f t="shared" si="0"/>
        <v>47.97557414044869</v>
      </c>
      <c r="Y7" s="82">
        <f t="shared" si="0"/>
        <v>0.4048851719102615</v>
      </c>
    </row>
    <row r="8" spans="1:25" s="5" customFormat="1" ht="19.5" customHeight="1">
      <c r="A8" s="4" t="s">
        <v>397</v>
      </c>
      <c r="K8" s="264" t="s">
        <v>153</v>
      </c>
      <c r="L8" s="81">
        <v>10085</v>
      </c>
      <c r="M8" s="81">
        <v>1631</v>
      </c>
      <c r="N8" s="81">
        <v>579</v>
      </c>
      <c r="O8" s="81">
        <v>193</v>
      </c>
      <c r="P8" s="81">
        <v>489</v>
      </c>
      <c r="Q8" s="81">
        <v>7168</v>
      </c>
      <c r="R8" s="81">
        <v>24</v>
      </c>
      <c r="S8" s="82">
        <f>SUM(T8:Y8)</f>
        <v>99.9900842835895</v>
      </c>
      <c r="T8" s="82">
        <f aca="true" t="shared" si="1" ref="T8:Y8">M8/$L$8*100</f>
        <v>16.172533465542884</v>
      </c>
      <c r="U8" s="82">
        <f t="shared" si="1"/>
        <v>5.741199801685672</v>
      </c>
      <c r="V8" s="82">
        <f t="shared" si="1"/>
        <v>1.9137332672285572</v>
      </c>
      <c r="W8" s="82">
        <f t="shared" si="1"/>
        <v>4.848785324739712</v>
      </c>
      <c r="X8" s="82">
        <f t="shared" si="1"/>
        <v>71.07585523054041</v>
      </c>
      <c r="Y8" s="82">
        <f t="shared" si="1"/>
        <v>0.23797719385225585</v>
      </c>
    </row>
    <row r="9" spans="1:18" s="5" customFormat="1" ht="19.5" customHeight="1">
      <c r="A9" s="4" t="s">
        <v>398</v>
      </c>
      <c r="K9" s="264"/>
      <c r="L9" s="263"/>
      <c r="M9" s="263"/>
      <c r="N9" s="263"/>
      <c r="O9" s="263"/>
      <c r="P9" s="263"/>
      <c r="Q9" s="263"/>
      <c r="R9" s="263"/>
    </row>
    <row r="10" spans="1:18" s="5" customFormat="1" ht="19.5" customHeight="1">
      <c r="A10" s="4" t="s">
        <v>399</v>
      </c>
      <c r="K10" s="264"/>
      <c r="L10" s="263"/>
      <c r="M10" s="263"/>
      <c r="N10" s="263"/>
      <c r="O10" s="263"/>
      <c r="P10" s="263"/>
      <c r="Q10" s="263"/>
      <c r="R10" s="263"/>
    </row>
    <row r="11" spans="11:18" s="5" customFormat="1" ht="19.5" customHeight="1">
      <c r="K11" s="264"/>
      <c r="L11" s="263"/>
      <c r="M11" s="263"/>
      <c r="N11" s="263"/>
      <c r="O11" s="263"/>
      <c r="P11" s="263"/>
      <c r="Q11" s="263"/>
      <c r="R11" s="263"/>
    </row>
    <row r="12" spans="11:18" ht="19.5" customHeight="1">
      <c r="K12" s="264"/>
      <c r="L12" s="263"/>
      <c r="M12" s="263"/>
      <c r="N12" s="263"/>
      <c r="O12" s="263"/>
      <c r="P12" s="263"/>
      <c r="Q12" s="263"/>
      <c r="R12" s="263"/>
    </row>
    <row r="13" spans="11:18" ht="19.5" customHeight="1">
      <c r="K13" s="264"/>
      <c r="L13" s="263"/>
      <c r="M13" s="263"/>
      <c r="N13" s="263"/>
      <c r="O13" s="263"/>
      <c r="P13" s="263"/>
      <c r="Q13" s="263"/>
      <c r="R13" s="263"/>
    </row>
    <row r="14" spans="11:18" ht="19.5" customHeight="1">
      <c r="K14" s="264"/>
      <c r="L14" s="263"/>
      <c r="M14" s="263"/>
      <c r="N14" s="263"/>
      <c r="O14" s="263"/>
      <c r="P14" s="263"/>
      <c r="Q14" s="263"/>
      <c r="R14" s="263"/>
    </row>
    <row r="15" spans="11:18" ht="19.5" customHeight="1">
      <c r="K15" s="264"/>
      <c r="L15" s="263"/>
      <c r="M15" s="263"/>
      <c r="N15" s="263"/>
      <c r="O15" s="263"/>
      <c r="P15" s="263"/>
      <c r="Q15" s="263"/>
      <c r="R15" s="263"/>
    </row>
    <row r="16" spans="11:18" ht="19.5" customHeight="1">
      <c r="K16" s="264"/>
      <c r="L16" s="263"/>
      <c r="M16" s="263"/>
      <c r="N16" s="263"/>
      <c r="O16" s="263"/>
      <c r="P16" s="263"/>
      <c r="Q16" s="263"/>
      <c r="R16" s="263"/>
    </row>
    <row r="17" spans="11:18" ht="19.5" customHeight="1">
      <c r="K17" s="264"/>
      <c r="L17" s="263"/>
      <c r="M17" s="263"/>
      <c r="N17" s="263"/>
      <c r="O17" s="263"/>
      <c r="P17" s="263"/>
      <c r="Q17" s="263"/>
      <c r="R17" s="263"/>
    </row>
    <row r="18" spans="11:18" ht="19.5" customHeight="1">
      <c r="K18" s="264"/>
      <c r="L18" s="263"/>
      <c r="M18" s="263"/>
      <c r="N18" s="263"/>
      <c r="O18" s="263"/>
      <c r="P18" s="263"/>
      <c r="Q18" s="263"/>
      <c r="R18" s="263"/>
    </row>
    <row r="19" spans="11:18" ht="19.5" customHeight="1">
      <c r="K19" s="264"/>
      <c r="L19" s="263"/>
      <c r="M19" s="263"/>
      <c r="N19" s="263"/>
      <c r="O19" s="263"/>
      <c r="P19" s="263"/>
      <c r="Q19" s="263"/>
      <c r="R19" s="263"/>
    </row>
    <row r="20" spans="11:18" ht="19.5" customHeight="1">
      <c r="K20" s="264"/>
      <c r="L20" s="263"/>
      <c r="M20" s="263"/>
      <c r="N20" s="263"/>
      <c r="O20" s="263"/>
      <c r="P20" s="263"/>
      <c r="Q20" s="263"/>
      <c r="R20" s="263"/>
    </row>
    <row r="21" spans="11:18" ht="19.5" customHeight="1">
      <c r="K21" s="264"/>
      <c r="L21" s="263"/>
      <c r="M21" s="263"/>
      <c r="N21" s="263"/>
      <c r="O21" s="263"/>
      <c r="P21" s="263"/>
      <c r="Q21" s="263"/>
      <c r="R21" s="263"/>
    </row>
    <row r="22" spans="11:18" ht="19.5" customHeight="1">
      <c r="K22" s="5"/>
      <c r="L22" s="263"/>
      <c r="M22" s="263"/>
      <c r="N22" s="263"/>
      <c r="O22" s="263"/>
      <c r="P22" s="263"/>
      <c r="Q22" s="263"/>
      <c r="R22" s="263"/>
    </row>
    <row r="23" spans="11:18" ht="19.5" customHeight="1">
      <c r="K23" s="5"/>
      <c r="L23" s="263" t="s">
        <v>154</v>
      </c>
      <c r="M23" s="263" t="s">
        <v>145</v>
      </c>
      <c r="N23" s="263" t="s">
        <v>155</v>
      </c>
      <c r="O23" s="263" t="s">
        <v>156</v>
      </c>
      <c r="P23" s="263" t="s">
        <v>157</v>
      </c>
      <c r="Q23" s="263" t="s">
        <v>158</v>
      </c>
      <c r="R23" s="263"/>
    </row>
    <row r="24" spans="1:18" ht="19.5" customHeight="1">
      <c r="A24" s="2" t="s">
        <v>159</v>
      </c>
      <c r="K24" s="5" t="s">
        <v>160</v>
      </c>
      <c r="L24" s="81">
        <v>14863</v>
      </c>
      <c r="M24" s="81">
        <v>437</v>
      </c>
      <c r="N24" s="81">
        <v>5192</v>
      </c>
      <c r="O24" s="81">
        <v>5765</v>
      </c>
      <c r="P24" s="81">
        <v>3462</v>
      </c>
      <c r="Q24" s="81">
        <v>6</v>
      </c>
      <c r="R24" s="635"/>
    </row>
    <row r="25" spans="1:17" ht="19.5" customHeight="1">
      <c r="A25" s="4" t="s">
        <v>161</v>
      </c>
      <c r="B25" s="5"/>
      <c r="C25" s="5"/>
      <c r="D25" s="5"/>
      <c r="E25" s="5"/>
      <c r="F25" s="5"/>
      <c r="G25" s="5"/>
      <c r="H25" s="5"/>
      <c r="I25" s="5"/>
      <c r="K25" s="5"/>
      <c r="L25" s="263"/>
      <c r="M25" s="263"/>
      <c r="N25" s="263"/>
      <c r="O25" s="263"/>
      <c r="P25" s="263"/>
      <c r="Q25" s="263"/>
    </row>
    <row r="26" spans="1:17" ht="19.5" customHeight="1">
      <c r="A26" s="4" t="s">
        <v>400</v>
      </c>
      <c r="B26" s="5"/>
      <c r="C26" s="5"/>
      <c r="D26" s="5"/>
      <c r="E26" s="5"/>
      <c r="F26" s="5"/>
      <c r="G26" s="5"/>
      <c r="H26" s="5"/>
      <c r="I26" s="5"/>
      <c r="K26" s="5"/>
      <c r="L26" s="263"/>
      <c r="M26" s="263"/>
      <c r="N26" s="263"/>
      <c r="O26" s="263"/>
      <c r="P26" s="263"/>
      <c r="Q26" s="263"/>
    </row>
    <row r="27" spans="1:17" ht="19.5" customHeight="1">
      <c r="A27" s="4" t="s">
        <v>401</v>
      </c>
      <c r="B27" s="5"/>
      <c r="C27" s="5"/>
      <c r="D27" s="5"/>
      <c r="E27" s="5"/>
      <c r="F27" s="5"/>
      <c r="G27" s="5"/>
      <c r="H27" s="5"/>
      <c r="I27" s="5"/>
      <c r="K27" s="5"/>
      <c r="L27" s="263"/>
      <c r="M27" s="263"/>
      <c r="N27" s="263"/>
      <c r="O27" s="263"/>
      <c r="P27" s="263"/>
      <c r="Q27" s="263"/>
    </row>
    <row r="28" spans="1:17" ht="19.5" customHeight="1">
      <c r="A28" s="4" t="s">
        <v>402</v>
      </c>
      <c r="B28" s="5"/>
      <c r="C28" s="5"/>
      <c r="D28" s="5"/>
      <c r="E28" s="5"/>
      <c r="F28" s="5"/>
      <c r="G28" s="5"/>
      <c r="H28" s="5"/>
      <c r="I28" s="5"/>
      <c r="K28" s="5"/>
      <c r="L28" s="263"/>
      <c r="M28" s="263"/>
      <c r="N28" s="263"/>
      <c r="O28" s="263"/>
      <c r="P28" s="263"/>
      <c r="Q28" s="263"/>
    </row>
    <row r="29" spans="12:17" s="5" customFormat="1" ht="19.5" customHeight="1">
      <c r="L29" s="263"/>
      <c r="M29" s="263"/>
      <c r="N29" s="263"/>
      <c r="O29" s="263"/>
      <c r="P29" s="263"/>
      <c r="Q29" s="263"/>
    </row>
    <row r="30" spans="12:17" s="5" customFormat="1" ht="19.5" customHeight="1">
      <c r="L30" s="263"/>
      <c r="M30" s="263"/>
      <c r="N30" s="263"/>
      <c r="O30" s="263"/>
      <c r="P30" s="263"/>
      <c r="Q30" s="263"/>
    </row>
    <row r="31" s="5" customFormat="1" ht="19.5" customHeight="1"/>
    <row r="32" s="5" customFormat="1" ht="19.5" customHeight="1"/>
    <row r="33" s="5" customFormat="1"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c r="A46" s="2"/>
    </row>
    <row r="47" ht="19.5" customHeight="1"/>
    <row r="48" ht="19.5" customHeight="1"/>
    <row r="49" ht="19.5" customHeight="1"/>
    <row r="50" ht="19.5" customHeight="1"/>
    <row r="51" ht="19.5" customHeight="1"/>
  </sheetData>
  <printOptions/>
  <pageMargins left="0.59" right="0.5118110236220472" top="0.5905511811023623" bottom="0.35433070866141736" header="0.2362204724409449" footer="0.2362204724409449"/>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Y46"/>
  <sheetViews>
    <sheetView workbookViewId="0" topLeftCell="A1">
      <selection activeCell="S14" sqref="S14"/>
    </sheetView>
  </sheetViews>
  <sheetFormatPr defaultColWidth="9.00390625" defaultRowHeight="13.5"/>
  <cols>
    <col min="1" max="1" width="2.25390625" style="0" customWidth="1"/>
    <col min="2" max="2" width="10.25390625" style="0" customWidth="1"/>
    <col min="3" max="3" width="9.625" style="0" customWidth="1"/>
    <col min="6" max="6" width="9.25390625" style="0" customWidth="1"/>
    <col min="7" max="8" width="8.00390625" style="0" customWidth="1"/>
    <col min="9" max="9" width="10.125" style="0" customWidth="1"/>
    <col min="10" max="10" width="10.50390625" style="0" customWidth="1"/>
    <col min="11" max="11" width="9.375" style="0" customWidth="1"/>
    <col min="12" max="12" width="9.50390625" style="0" customWidth="1"/>
    <col min="13" max="13" width="8.75390625" style="0" customWidth="1"/>
    <col min="14" max="14" width="13.125" style="0" customWidth="1"/>
    <col min="15" max="15" width="11.75390625" style="0" customWidth="1"/>
    <col min="16" max="16" width="8.875" style="0" customWidth="1"/>
    <col min="17" max="17" width="10.125" style="0" customWidth="1"/>
    <col min="18" max="18" width="9.625" style="0" customWidth="1"/>
    <col min="19" max="19" width="5.75390625" style="0" customWidth="1"/>
    <col min="20" max="20" width="2.50390625" style="0" customWidth="1"/>
    <col min="21" max="21" width="10.375" style="0" customWidth="1"/>
    <col min="22" max="22" width="8.625" style="0" customWidth="1"/>
    <col min="23" max="23" width="8.25390625" style="0" customWidth="1"/>
    <col min="24" max="24" width="6.125" style="0" customWidth="1"/>
    <col min="25" max="25" width="5.125" style="0" customWidth="1"/>
  </cols>
  <sheetData>
    <row r="1" ht="19.5" customHeight="1"/>
    <row r="2" spans="1:11" ht="19.5" customHeight="1">
      <c r="A2" s="1" t="s">
        <v>334</v>
      </c>
      <c r="K2" s="2" t="s">
        <v>335</v>
      </c>
    </row>
    <row r="3" ht="19.5" customHeight="1">
      <c r="K3" s="5" t="s">
        <v>336</v>
      </c>
    </row>
    <row r="4" spans="1:23" s="5" customFormat="1" ht="19.5" customHeight="1">
      <c r="A4" s="2" t="s">
        <v>337</v>
      </c>
      <c r="K4" s="5" t="s">
        <v>338</v>
      </c>
      <c r="V4" s="5" t="s">
        <v>339</v>
      </c>
      <c r="W4" s="5" t="s">
        <v>340</v>
      </c>
    </row>
    <row r="5" spans="1:23" s="5" customFormat="1" ht="19.5" customHeight="1">
      <c r="A5" s="4" t="s">
        <v>341</v>
      </c>
      <c r="K5" s="5" t="s">
        <v>342</v>
      </c>
      <c r="U5" s="82" t="s">
        <v>343</v>
      </c>
      <c r="V5" s="262">
        <v>35842</v>
      </c>
      <c r="W5" s="262">
        <v>11596</v>
      </c>
    </row>
    <row r="6" spans="1:23" s="5" customFormat="1" ht="19.5" customHeight="1">
      <c r="A6" s="4" t="s">
        <v>344</v>
      </c>
      <c r="K6" s="5" t="s">
        <v>345</v>
      </c>
      <c r="U6" s="5" t="s">
        <v>346</v>
      </c>
      <c r="V6" s="262">
        <v>2800</v>
      </c>
      <c r="W6" s="262">
        <v>883</v>
      </c>
    </row>
    <row r="7" spans="1:25" s="5" customFormat="1" ht="19.5" customHeight="1">
      <c r="A7" s="4" t="s">
        <v>347</v>
      </c>
      <c r="L7" s="81"/>
      <c r="M7" s="81"/>
      <c r="N7" s="81"/>
      <c r="O7" s="81"/>
      <c r="P7" s="81"/>
      <c r="Q7" s="81"/>
      <c r="R7" s="81"/>
      <c r="S7" s="82"/>
      <c r="T7" s="82"/>
      <c r="U7" s="5" t="s">
        <v>348</v>
      </c>
      <c r="V7" s="262">
        <v>231</v>
      </c>
      <c r="W7" s="262">
        <v>185</v>
      </c>
      <c r="X7" s="82"/>
      <c r="Y7" s="82"/>
    </row>
    <row r="8" spans="1:25" s="5" customFormat="1" ht="19.5" customHeight="1">
      <c r="A8" s="4" t="s">
        <v>349</v>
      </c>
      <c r="L8" s="81"/>
      <c r="M8" s="81"/>
      <c r="N8" s="81"/>
      <c r="O8" s="81"/>
      <c r="P8" s="81"/>
      <c r="Q8" s="81"/>
      <c r="R8" s="81"/>
      <c r="S8" s="82"/>
      <c r="T8" s="82"/>
      <c r="U8" s="82"/>
      <c r="V8" s="82"/>
      <c r="W8" s="82"/>
      <c r="X8" s="82"/>
      <c r="Y8" s="82"/>
    </row>
    <row r="9" spans="1:18" s="5" customFormat="1" ht="19.5" customHeight="1">
      <c r="A9" s="4"/>
      <c r="L9" s="263"/>
      <c r="M9" s="263"/>
      <c r="N9" s="263"/>
      <c r="O9" s="263"/>
      <c r="P9" s="263"/>
      <c r="Q9" s="263"/>
      <c r="R9" s="263"/>
    </row>
    <row r="10" spans="1:18" s="5" customFormat="1" ht="19.5" customHeight="1">
      <c r="A10" s="2" t="s">
        <v>350</v>
      </c>
      <c r="L10" s="263"/>
      <c r="M10" s="263"/>
      <c r="N10" s="263"/>
      <c r="O10" s="263"/>
      <c r="P10" s="263"/>
      <c r="Q10" s="263"/>
      <c r="R10" s="263"/>
    </row>
    <row r="11" spans="1:18" s="5" customFormat="1" ht="19.5" customHeight="1">
      <c r="A11" s="4" t="s">
        <v>351</v>
      </c>
      <c r="L11" s="263"/>
      <c r="M11" s="263"/>
      <c r="N11" s="263"/>
      <c r="O11" s="263"/>
      <c r="P11" s="263"/>
      <c r="Q11" s="263"/>
      <c r="R11" s="263"/>
    </row>
    <row r="12" spans="1:18" ht="19.5" customHeight="1">
      <c r="A12" s="4" t="s">
        <v>352</v>
      </c>
      <c r="K12" s="5"/>
      <c r="L12" s="263"/>
      <c r="M12" s="263"/>
      <c r="N12" s="263"/>
      <c r="O12" s="263"/>
      <c r="P12" s="263"/>
      <c r="Q12" s="263"/>
      <c r="R12" s="263"/>
    </row>
    <row r="13" spans="1:18" ht="19.5" customHeight="1">
      <c r="A13" s="4" t="s">
        <v>353</v>
      </c>
      <c r="K13" s="5"/>
      <c r="L13" s="263"/>
      <c r="M13" s="263"/>
      <c r="N13" s="263"/>
      <c r="O13" s="263"/>
      <c r="P13" s="263"/>
      <c r="Q13" s="263"/>
      <c r="R13" s="263"/>
    </row>
    <row r="14" spans="1:18" ht="19.5" customHeight="1">
      <c r="A14" s="4" t="s">
        <v>354</v>
      </c>
      <c r="K14" s="264"/>
      <c r="L14" s="263"/>
      <c r="M14" s="263"/>
      <c r="N14" s="263"/>
      <c r="O14" s="263"/>
      <c r="P14" s="263"/>
      <c r="Q14" s="263"/>
      <c r="R14" s="263"/>
    </row>
    <row r="15" spans="1:18" ht="19.5" customHeight="1">
      <c r="A15" s="4"/>
      <c r="K15" s="264"/>
      <c r="L15" s="263"/>
      <c r="M15" s="263"/>
      <c r="N15" s="263"/>
      <c r="O15" s="263"/>
      <c r="P15" s="263"/>
      <c r="Q15" s="263"/>
      <c r="R15" s="263"/>
    </row>
    <row r="16" spans="1:18" ht="19.5" customHeight="1">
      <c r="A16" s="2" t="s">
        <v>355</v>
      </c>
      <c r="K16" s="264"/>
      <c r="L16" s="263"/>
      <c r="M16" s="263"/>
      <c r="N16" s="263"/>
      <c r="O16" s="263"/>
      <c r="P16" s="263"/>
      <c r="Q16" s="263"/>
      <c r="R16" s="263"/>
    </row>
    <row r="17" spans="1:18" ht="19.5" customHeight="1">
      <c r="A17" s="4" t="s">
        <v>356</v>
      </c>
      <c r="K17" s="264"/>
      <c r="L17" s="263"/>
      <c r="M17" s="263"/>
      <c r="N17" s="263"/>
      <c r="O17" s="263"/>
      <c r="P17" s="263"/>
      <c r="Q17" s="263"/>
      <c r="R17" s="263"/>
    </row>
    <row r="18" spans="1:18" ht="19.5" customHeight="1">
      <c r="A18" s="4" t="s">
        <v>357</v>
      </c>
      <c r="K18" s="264"/>
      <c r="L18" s="263"/>
      <c r="M18" s="263"/>
      <c r="N18" s="263"/>
      <c r="O18" s="263"/>
      <c r="P18" s="263"/>
      <c r="Q18" s="263"/>
      <c r="R18" s="263"/>
    </row>
    <row r="19" spans="1:18" ht="19.5" customHeight="1">
      <c r="A19" s="4" t="s">
        <v>358</v>
      </c>
      <c r="K19" s="264"/>
      <c r="L19" s="263"/>
      <c r="M19" s="263"/>
      <c r="N19" s="263"/>
      <c r="O19" s="263"/>
      <c r="P19" s="263"/>
      <c r="Q19" s="263"/>
      <c r="R19" s="263"/>
    </row>
    <row r="20" spans="1:18" ht="19.5" customHeight="1">
      <c r="A20" s="4" t="s">
        <v>359</v>
      </c>
      <c r="K20" s="264"/>
      <c r="L20" s="263"/>
      <c r="M20" s="263"/>
      <c r="N20" s="263"/>
      <c r="O20" s="263"/>
      <c r="P20" s="263"/>
      <c r="Q20" s="263"/>
      <c r="R20" s="263"/>
    </row>
    <row r="21" spans="1:18" ht="19.5" customHeight="1">
      <c r="A21" s="4"/>
      <c r="K21" s="264"/>
      <c r="L21" s="263"/>
      <c r="M21" s="263"/>
      <c r="N21" s="263"/>
      <c r="O21" s="263"/>
      <c r="P21" s="263"/>
      <c r="Q21" s="263"/>
      <c r="R21" s="263"/>
    </row>
    <row r="22" spans="11:18" ht="19.5" customHeight="1" thickBot="1">
      <c r="K22" s="5"/>
      <c r="L22" s="263"/>
      <c r="M22" s="263"/>
      <c r="N22" s="263"/>
      <c r="O22" s="263"/>
      <c r="P22" s="263"/>
      <c r="Q22" s="263"/>
      <c r="R22" s="263"/>
    </row>
    <row r="23" spans="2:18" s="5" customFormat="1" ht="19.5" customHeight="1">
      <c r="B23" s="839" t="s">
        <v>360</v>
      </c>
      <c r="C23" s="840"/>
      <c r="D23" s="841" t="s">
        <v>361</v>
      </c>
      <c r="E23" s="843"/>
      <c r="F23" s="266" t="s">
        <v>1045</v>
      </c>
      <c r="G23" s="841" t="s">
        <v>1046</v>
      </c>
      <c r="H23" s="843"/>
      <c r="I23" s="842" t="s">
        <v>362</v>
      </c>
      <c r="J23" s="842"/>
      <c r="K23" s="267" t="s">
        <v>737</v>
      </c>
      <c r="L23" s="870" t="s">
        <v>363</v>
      </c>
      <c r="M23" s="870"/>
      <c r="N23" s="867" t="s">
        <v>1044</v>
      </c>
      <c r="O23" s="868"/>
      <c r="P23" s="268" t="s">
        <v>1045</v>
      </c>
      <c r="Q23" s="867" t="s">
        <v>1046</v>
      </c>
      <c r="R23" s="868"/>
    </row>
    <row r="24" spans="2:18" s="5" customFormat="1" ht="19.5" customHeight="1" thickBot="1">
      <c r="B24" s="23"/>
      <c r="C24" s="24"/>
      <c r="D24" s="85" t="s">
        <v>1047</v>
      </c>
      <c r="E24" s="269" t="s">
        <v>1048</v>
      </c>
      <c r="F24" s="27"/>
      <c r="G24" s="85" t="s">
        <v>1047</v>
      </c>
      <c r="H24" s="269" t="s">
        <v>1048</v>
      </c>
      <c r="I24" s="270" t="s">
        <v>1047</v>
      </c>
      <c r="J24" s="27" t="s">
        <v>1048</v>
      </c>
      <c r="K24" s="26"/>
      <c r="L24" s="271" t="s">
        <v>1047</v>
      </c>
      <c r="M24" s="272" t="s">
        <v>1048</v>
      </c>
      <c r="N24" s="273" t="s">
        <v>1047</v>
      </c>
      <c r="O24" s="274" t="s">
        <v>1048</v>
      </c>
      <c r="P24" s="271"/>
      <c r="Q24" s="273" t="s">
        <v>1047</v>
      </c>
      <c r="R24" s="274" t="s">
        <v>1048</v>
      </c>
    </row>
    <row r="25" spans="2:18" s="275" customFormat="1" ht="19.5" customHeight="1">
      <c r="B25" s="104"/>
      <c r="C25" s="69"/>
      <c r="D25" s="104"/>
      <c r="E25" s="188"/>
      <c r="F25" s="69" t="s">
        <v>364</v>
      </c>
      <c r="G25" s="104" t="s">
        <v>364</v>
      </c>
      <c r="H25" s="188" t="s">
        <v>364</v>
      </c>
      <c r="I25" s="69" t="s">
        <v>365</v>
      </c>
      <c r="J25" s="69" t="s">
        <v>365</v>
      </c>
      <c r="K25" s="128" t="s">
        <v>675</v>
      </c>
      <c r="L25" s="276" t="s">
        <v>675</v>
      </c>
      <c r="M25" s="276" t="s">
        <v>675</v>
      </c>
      <c r="N25" s="277" t="s">
        <v>993</v>
      </c>
      <c r="O25" s="278" t="s">
        <v>993</v>
      </c>
      <c r="P25" s="276" t="s">
        <v>994</v>
      </c>
      <c r="Q25" s="277" t="s">
        <v>994</v>
      </c>
      <c r="R25" s="188" t="s">
        <v>994</v>
      </c>
    </row>
    <row r="26" spans="2:18" s="5" customFormat="1" ht="25.5" customHeight="1">
      <c r="B26" s="832" t="s">
        <v>366</v>
      </c>
      <c r="C26" s="869"/>
      <c r="D26" s="279">
        <v>17000</v>
      </c>
      <c r="E26" s="280">
        <v>14995</v>
      </c>
      <c r="F26" s="63">
        <v>-11.8</v>
      </c>
      <c r="G26" s="89">
        <v>100</v>
      </c>
      <c r="H26" s="53">
        <v>100</v>
      </c>
      <c r="I26" s="281">
        <v>79530</v>
      </c>
      <c r="J26" s="281">
        <v>75123</v>
      </c>
      <c r="K26" s="48">
        <v>-5.5</v>
      </c>
      <c r="L26" s="63">
        <v>100</v>
      </c>
      <c r="M26" s="63">
        <v>100</v>
      </c>
      <c r="N26" s="117">
        <v>1338171</v>
      </c>
      <c r="O26" s="282">
        <v>1181779</v>
      </c>
      <c r="P26" s="63">
        <v>-11.7</v>
      </c>
      <c r="Q26" s="283">
        <v>100</v>
      </c>
      <c r="R26" s="76">
        <v>100</v>
      </c>
    </row>
    <row r="27" spans="2:18" s="5" customFormat="1" ht="19.5" customHeight="1">
      <c r="B27" s="20"/>
      <c r="C27" s="8"/>
      <c r="D27" s="117"/>
      <c r="E27" s="282"/>
      <c r="F27" s="8"/>
      <c r="G27" s="20"/>
      <c r="H27" s="49"/>
      <c r="I27" s="8"/>
      <c r="J27" s="8"/>
      <c r="K27" s="48"/>
      <c r="L27" s="63"/>
      <c r="M27" s="63"/>
      <c r="N27" s="117"/>
      <c r="O27" s="282"/>
      <c r="P27" s="63"/>
      <c r="Q27" s="283"/>
      <c r="R27" s="76"/>
    </row>
    <row r="28" spans="2:18" s="5" customFormat="1" ht="19.5" customHeight="1">
      <c r="B28" s="863" t="s">
        <v>367</v>
      </c>
      <c r="C28" s="864"/>
      <c r="D28" s="117">
        <v>4</v>
      </c>
      <c r="E28" s="282">
        <v>1</v>
      </c>
      <c r="F28" s="63">
        <v>-75</v>
      </c>
      <c r="G28" s="283">
        <v>0</v>
      </c>
      <c r="H28" s="76">
        <v>0</v>
      </c>
      <c r="I28" s="281">
        <v>1009</v>
      </c>
      <c r="J28" s="284" t="s">
        <v>368</v>
      </c>
      <c r="K28" s="285" t="s">
        <v>368</v>
      </c>
      <c r="L28" s="63">
        <v>1.3</v>
      </c>
      <c r="M28" s="286" t="s">
        <v>368</v>
      </c>
      <c r="N28" s="117">
        <v>33989</v>
      </c>
      <c r="O28" s="287" t="s">
        <v>368</v>
      </c>
      <c r="P28" s="286" t="s">
        <v>368</v>
      </c>
      <c r="Q28" s="283">
        <v>2.5</v>
      </c>
      <c r="R28" s="288" t="s">
        <v>368</v>
      </c>
    </row>
    <row r="29" spans="2:18" s="5" customFormat="1" ht="19.5" customHeight="1">
      <c r="B29" s="863" t="s">
        <v>369</v>
      </c>
      <c r="C29" s="864"/>
      <c r="D29" s="117">
        <v>13</v>
      </c>
      <c r="E29" s="282">
        <v>20</v>
      </c>
      <c r="F29" s="63">
        <v>53.8</v>
      </c>
      <c r="G29" s="283">
        <v>0.1</v>
      </c>
      <c r="H29" s="76">
        <v>0.1</v>
      </c>
      <c r="I29" s="281">
        <v>2292</v>
      </c>
      <c r="J29" s="281">
        <v>4163</v>
      </c>
      <c r="K29" s="48">
        <v>81.6</v>
      </c>
      <c r="L29" s="63">
        <v>2.9</v>
      </c>
      <c r="M29" s="63">
        <v>5.5</v>
      </c>
      <c r="N29" s="117">
        <v>57507</v>
      </c>
      <c r="O29" s="282">
        <v>89880</v>
      </c>
      <c r="P29" s="63">
        <v>56.3</v>
      </c>
      <c r="Q29" s="283">
        <v>4.3</v>
      </c>
      <c r="R29" s="76">
        <v>7.6</v>
      </c>
    </row>
    <row r="30" spans="2:18" s="5" customFormat="1" ht="19.5" customHeight="1">
      <c r="B30" s="863" t="s">
        <v>370</v>
      </c>
      <c r="C30" s="864"/>
      <c r="D30" s="117">
        <v>410</v>
      </c>
      <c r="E30" s="282">
        <v>417</v>
      </c>
      <c r="F30" s="63">
        <v>1.7</v>
      </c>
      <c r="G30" s="283">
        <v>2.5</v>
      </c>
      <c r="H30" s="76">
        <v>2.8</v>
      </c>
      <c r="I30" s="281">
        <v>10263</v>
      </c>
      <c r="J30" s="281">
        <v>10461</v>
      </c>
      <c r="K30" s="48">
        <v>1.9</v>
      </c>
      <c r="L30" s="63">
        <v>12.9</v>
      </c>
      <c r="M30" s="63">
        <v>13.9</v>
      </c>
      <c r="N30" s="117">
        <v>262170</v>
      </c>
      <c r="O30" s="282">
        <v>237148</v>
      </c>
      <c r="P30" s="63">
        <v>-9.5</v>
      </c>
      <c r="Q30" s="283">
        <v>19.6</v>
      </c>
      <c r="R30" s="76">
        <v>20.1</v>
      </c>
    </row>
    <row r="31" spans="2:18" s="5" customFormat="1" ht="19.5" customHeight="1" thickBot="1">
      <c r="B31" s="863" t="s">
        <v>371</v>
      </c>
      <c r="C31" s="864"/>
      <c r="D31" s="117">
        <v>426</v>
      </c>
      <c r="E31" s="282">
        <v>416</v>
      </c>
      <c r="F31" s="63">
        <v>-2.3</v>
      </c>
      <c r="G31" s="283">
        <v>2.4</v>
      </c>
      <c r="H31" s="76">
        <v>2.8</v>
      </c>
      <c r="I31" s="281">
        <v>3454</v>
      </c>
      <c r="J31" s="281">
        <v>3683</v>
      </c>
      <c r="K31" s="48">
        <v>6.6</v>
      </c>
      <c r="L31" s="63">
        <v>4.3</v>
      </c>
      <c r="M31" s="63">
        <v>4.9</v>
      </c>
      <c r="N31" s="117">
        <v>43834</v>
      </c>
      <c r="O31" s="282">
        <v>47438</v>
      </c>
      <c r="P31" s="63">
        <v>8.2</v>
      </c>
      <c r="Q31" s="283">
        <v>3.3</v>
      </c>
      <c r="R31" s="76">
        <v>4</v>
      </c>
    </row>
    <row r="32" spans="2:18" s="5" customFormat="1" ht="19.5" customHeight="1" thickBot="1">
      <c r="B32" s="871" t="s">
        <v>372</v>
      </c>
      <c r="C32" s="872"/>
      <c r="D32" s="289">
        <v>151</v>
      </c>
      <c r="E32" s="290">
        <v>231</v>
      </c>
      <c r="F32" s="291">
        <v>53</v>
      </c>
      <c r="G32" s="292">
        <v>35.4</v>
      </c>
      <c r="H32" s="293">
        <v>55.5</v>
      </c>
      <c r="I32" s="294">
        <v>2028</v>
      </c>
      <c r="J32" s="294">
        <v>2800</v>
      </c>
      <c r="K32" s="295">
        <v>38.1</v>
      </c>
      <c r="L32" s="291">
        <v>58.7</v>
      </c>
      <c r="M32" s="291">
        <v>76</v>
      </c>
      <c r="N32" s="289">
        <v>22019</v>
      </c>
      <c r="O32" s="290">
        <v>35842</v>
      </c>
      <c r="P32" s="291">
        <v>62.8</v>
      </c>
      <c r="Q32" s="292">
        <v>50.2</v>
      </c>
      <c r="R32" s="293">
        <v>75.6</v>
      </c>
    </row>
    <row r="33" spans="2:18" s="5" customFormat="1" ht="19.5" customHeight="1">
      <c r="B33" s="863" t="s">
        <v>373</v>
      </c>
      <c r="C33" s="864"/>
      <c r="D33" s="117"/>
      <c r="E33" s="282">
        <v>56</v>
      </c>
      <c r="F33" s="63"/>
      <c r="G33" s="283"/>
      <c r="H33" s="76">
        <v>0.4</v>
      </c>
      <c r="I33" s="281"/>
      <c r="J33" s="281">
        <v>293</v>
      </c>
      <c r="K33" s="48"/>
      <c r="L33" s="63"/>
      <c r="M33" s="63">
        <v>0.4</v>
      </c>
      <c r="N33" s="117"/>
      <c r="O33" s="282">
        <v>6313</v>
      </c>
      <c r="P33" s="63"/>
      <c r="Q33" s="283"/>
      <c r="R33" s="76">
        <v>0.5</v>
      </c>
    </row>
    <row r="34" spans="2:18" s="5" customFormat="1" ht="19.5" customHeight="1">
      <c r="B34" s="863" t="s">
        <v>374</v>
      </c>
      <c r="C34" s="864"/>
      <c r="D34" s="117">
        <v>806</v>
      </c>
      <c r="E34" s="282">
        <v>581</v>
      </c>
      <c r="F34" s="63">
        <v>-27.9</v>
      </c>
      <c r="G34" s="283">
        <v>3.4</v>
      </c>
      <c r="H34" s="76">
        <v>3.9</v>
      </c>
      <c r="I34" s="281">
        <v>4039</v>
      </c>
      <c r="J34" s="281">
        <v>3.761</v>
      </c>
      <c r="K34" s="48">
        <v>-6.9</v>
      </c>
      <c r="L34" s="63">
        <v>5.1</v>
      </c>
      <c r="M34" s="63">
        <v>5</v>
      </c>
      <c r="N34" s="117">
        <v>81849</v>
      </c>
      <c r="O34" s="282">
        <v>61571</v>
      </c>
      <c r="P34" s="63">
        <v>-24.8</v>
      </c>
      <c r="Q34" s="283">
        <v>6.1</v>
      </c>
      <c r="R34" s="76">
        <v>5.2</v>
      </c>
    </row>
    <row r="35" spans="2:18" s="5" customFormat="1" ht="19.5" customHeight="1">
      <c r="B35" s="863" t="s">
        <v>375</v>
      </c>
      <c r="C35" s="864"/>
      <c r="D35" s="117">
        <v>9989</v>
      </c>
      <c r="E35" s="282">
        <v>7742</v>
      </c>
      <c r="F35" s="63">
        <v>-22.5</v>
      </c>
      <c r="G35" s="283">
        <v>45.5</v>
      </c>
      <c r="H35" s="76">
        <v>51.6</v>
      </c>
      <c r="I35" s="281">
        <v>41464</v>
      </c>
      <c r="J35" s="281">
        <v>32694</v>
      </c>
      <c r="K35" s="48">
        <v>-21.2</v>
      </c>
      <c r="L35" s="63">
        <v>52.1</v>
      </c>
      <c r="M35" s="63">
        <v>43.5</v>
      </c>
      <c r="N35" s="117">
        <v>584570</v>
      </c>
      <c r="O35" s="282">
        <v>425563</v>
      </c>
      <c r="P35" s="63">
        <v>-27.2</v>
      </c>
      <c r="Q35" s="283">
        <v>43.7</v>
      </c>
      <c r="R35" s="76">
        <v>36</v>
      </c>
    </row>
    <row r="36" spans="2:18" s="5" customFormat="1" ht="19.5" customHeight="1">
      <c r="B36" s="863" t="s">
        <v>376</v>
      </c>
      <c r="C36" s="864"/>
      <c r="D36" s="117">
        <v>5306</v>
      </c>
      <c r="E36" s="282">
        <v>5717</v>
      </c>
      <c r="F36" s="63">
        <v>7.7</v>
      </c>
      <c r="G36" s="283">
        <v>33.6</v>
      </c>
      <c r="H36" s="76">
        <v>38.1</v>
      </c>
      <c r="I36" s="281">
        <v>16797</v>
      </c>
      <c r="J36" s="281">
        <v>19830</v>
      </c>
      <c r="K36" s="48">
        <v>18.1</v>
      </c>
      <c r="L36" s="63">
        <v>21.1</v>
      </c>
      <c r="M36" s="63">
        <v>26.4</v>
      </c>
      <c r="N36" s="117">
        <v>267772</v>
      </c>
      <c r="O36" s="282">
        <v>309184</v>
      </c>
      <c r="P36" s="63">
        <v>15.5</v>
      </c>
      <c r="Q36" s="283">
        <v>20</v>
      </c>
      <c r="R36" s="76">
        <v>26.2</v>
      </c>
    </row>
    <row r="37" spans="2:18" s="5" customFormat="1" ht="19.5" customHeight="1" thickBot="1">
      <c r="B37" s="865" t="s">
        <v>377</v>
      </c>
      <c r="C37" s="866"/>
      <c r="D37" s="120">
        <v>46</v>
      </c>
      <c r="E37" s="296">
        <v>45</v>
      </c>
      <c r="F37" s="297">
        <v>-2.2</v>
      </c>
      <c r="G37" s="298">
        <v>0.3</v>
      </c>
      <c r="H37" s="299">
        <v>0.3</v>
      </c>
      <c r="I37" s="300">
        <v>212</v>
      </c>
      <c r="J37" s="301" t="s">
        <v>378</v>
      </c>
      <c r="K37" s="302" t="s">
        <v>378</v>
      </c>
      <c r="L37" s="297">
        <v>0.3</v>
      </c>
      <c r="M37" s="303" t="s">
        <v>378</v>
      </c>
      <c r="N37" s="120">
        <v>6480</v>
      </c>
      <c r="O37" s="304" t="s">
        <v>378</v>
      </c>
      <c r="P37" s="303" t="s">
        <v>378</v>
      </c>
      <c r="Q37" s="298">
        <v>0.5</v>
      </c>
      <c r="R37" s="305" t="s">
        <v>378</v>
      </c>
    </row>
    <row r="38" s="5" customFormat="1" ht="19.5" customHeight="1"/>
    <row r="39" ht="19.5" customHeight="1"/>
    <row r="40" ht="19.5" customHeight="1"/>
    <row r="41" ht="19.5" customHeight="1"/>
    <row r="42" ht="19.5" customHeight="1"/>
    <row r="43" ht="19.5" customHeight="1"/>
    <row r="44" ht="19.5" customHeight="1"/>
    <row r="45" ht="19.5" customHeight="1"/>
    <row r="46" ht="19.5" customHeight="1">
      <c r="A46" s="2"/>
    </row>
    <row r="47" ht="19.5" customHeight="1"/>
    <row r="48" ht="19.5" customHeight="1"/>
    <row r="49" ht="19.5" customHeight="1"/>
    <row r="50" ht="19.5" customHeight="1"/>
    <row r="51" ht="19.5" customHeight="1"/>
  </sheetData>
  <mergeCells count="18">
    <mergeCell ref="B28:C28"/>
    <mergeCell ref="B29:C29"/>
    <mergeCell ref="B30:C30"/>
    <mergeCell ref="B31:C31"/>
    <mergeCell ref="B32:C32"/>
    <mergeCell ref="B33:C33"/>
    <mergeCell ref="B34:C34"/>
    <mergeCell ref="B35:C35"/>
    <mergeCell ref="B36:C36"/>
    <mergeCell ref="B37:C37"/>
    <mergeCell ref="N23:O23"/>
    <mergeCell ref="Q23:R23"/>
    <mergeCell ref="B23:C23"/>
    <mergeCell ref="B26:C26"/>
    <mergeCell ref="D23:E23"/>
    <mergeCell ref="G23:H23"/>
    <mergeCell ref="I23:J23"/>
    <mergeCell ref="L23:M23"/>
  </mergeCells>
  <printOptions/>
  <pageMargins left="0.59" right="0.5118110236220472" top="0.5905511811023623" bottom="0.35433070866141736" header="0.2362204724409449" footer="0.2362204724409449"/>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R50"/>
  <sheetViews>
    <sheetView zoomScale="50" zoomScaleNormal="50" zoomScaleSheetLayoutView="100" workbookViewId="0" topLeftCell="A1">
      <selection activeCell="AD48" sqref="AD48"/>
    </sheetView>
  </sheetViews>
  <sheetFormatPr defaultColWidth="9.00390625" defaultRowHeight="13.5"/>
  <cols>
    <col min="1" max="1" width="16.375" style="307" customWidth="1"/>
    <col min="2" max="2" width="8.75390625" style="307" customWidth="1"/>
    <col min="3" max="3" width="7.50390625" style="307" customWidth="1"/>
    <col min="4" max="4" width="7.25390625" style="307" customWidth="1"/>
    <col min="5" max="5" width="8.25390625" style="307" customWidth="1"/>
    <col min="6" max="6" width="8.50390625" style="307" customWidth="1"/>
    <col min="7" max="7" width="10.625" style="307" customWidth="1"/>
    <col min="8" max="8" width="9.375" style="307" customWidth="1"/>
    <col min="9" max="9" width="10.125" style="307" customWidth="1"/>
    <col min="10" max="10" width="9.875" style="307" customWidth="1"/>
    <col min="11" max="11" width="7.00390625" style="308" customWidth="1"/>
    <col min="12" max="12" width="4.875" style="308" bestFit="1" customWidth="1"/>
    <col min="13" max="13" width="5.125" style="308" customWidth="1"/>
    <col min="14" max="14" width="5.875" style="308" customWidth="1"/>
    <col min="15" max="15" width="5.25390625" style="308" customWidth="1"/>
    <col min="16" max="16" width="5.50390625" style="308" customWidth="1"/>
    <col min="17" max="18" width="5.125" style="308" customWidth="1"/>
    <col min="19" max="19" width="5.625" style="308" customWidth="1"/>
    <col min="20" max="20" width="4.75390625" style="308" hidden="1" customWidth="1"/>
    <col min="21" max="23" width="5.125" style="308" customWidth="1"/>
    <col min="24" max="24" width="7.00390625" style="308" customWidth="1"/>
    <col min="25" max="25" width="7.375" style="308" customWidth="1"/>
    <col min="26" max="26" width="6.125" style="308" customWidth="1"/>
    <col min="27" max="27" width="5.50390625" style="308" customWidth="1"/>
    <col min="28" max="44" width="9.00390625" style="308" customWidth="1"/>
    <col min="45" max="16384" width="9.00390625" style="307" customWidth="1"/>
  </cols>
  <sheetData>
    <row r="1" ht="19.5" customHeight="1">
      <c r="A1" s="306" t="s">
        <v>382</v>
      </c>
    </row>
    <row r="2" spans="1:26" ht="19.5" customHeight="1">
      <c r="A2" s="309" t="s">
        <v>383</v>
      </c>
      <c r="B2" s="310"/>
      <c r="C2" s="310"/>
      <c r="J2" s="309" t="s">
        <v>379</v>
      </c>
      <c r="K2" s="311"/>
      <c r="L2" s="312"/>
      <c r="M2" s="312"/>
      <c r="N2" s="313"/>
      <c r="O2" s="313"/>
      <c r="P2" s="313"/>
      <c r="Q2" s="313"/>
      <c r="R2" s="313"/>
      <c r="S2" s="313"/>
      <c r="T2" s="313"/>
      <c r="U2" s="313"/>
      <c r="V2" s="313"/>
      <c r="W2" s="313"/>
      <c r="X2" s="313"/>
      <c r="Y2" s="313"/>
      <c r="Z2" s="312"/>
    </row>
    <row r="3" spans="1:26" ht="19.5" customHeight="1">
      <c r="A3" s="307" t="s">
        <v>380</v>
      </c>
      <c r="J3" s="314" t="s">
        <v>384</v>
      </c>
      <c r="K3" s="314"/>
      <c r="L3" s="315"/>
      <c r="M3" s="315"/>
      <c r="N3" s="314"/>
      <c r="O3" s="314"/>
      <c r="P3" s="314"/>
      <c r="Q3" s="314"/>
      <c r="R3" s="314"/>
      <c r="S3" s="314"/>
      <c r="T3" s="314"/>
      <c r="U3" s="314"/>
      <c r="V3" s="314"/>
      <c r="W3" s="314"/>
      <c r="X3" s="314"/>
      <c r="Y3" s="314"/>
      <c r="Z3" s="315"/>
    </row>
    <row r="4" spans="1:26" s="316" customFormat="1" ht="19.5" customHeight="1">
      <c r="A4" s="314" t="s">
        <v>385</v>
      </c>
      <c r="B4" s="312"/>
      <c r="C4" s="312"/>
      <c r="J4" s="314" t="s">
        <v>381</v>
      </c>
      <c r="K4" s="314"/>
      <c r="L4" s="315"/>
      <c r="M4" s="315"/>
      <c r="N4" s="314"/>
      <c r="O4" s="314"/>
      <c r="P4" s="314"/>
      <c r="Q4" s="314"/>
      <c r="R4" s="314"/>
      <c r="S4" s="314"/>
      <c r="T4" s="314"/>
      <c r="U4" s="314"/>
      <c r="V4" s="314"/>
      <c r="W4" s="314"/>
      <c r="X4" s="314"/>
      <c r="Y4" s="314"/>
      <c r="Z4" s="315"/>
    </row>
    <row r="5" spans="1:26" s="316" customFormat="1" ht="19.5" customHeight="1">
      <c r="A5" s="314" t="s">
        <v>386</v>
      </c>
      <c r="B5" s="312"/>
      <c r="C5" s="312"/>
      <c r="J5" s="314" t="s">
        <v>507</v>
      </c>
      <c r="K5" s="314"/>
      <c r="L5" s="315"/>
      <c r="M5" s="315"/>
      <c r="N5" s="314"/>
      <c r="O5" s="314"/>
      <c r="P5" s="314"/>
      <c r="Q5" s="314"/>
      <c r="R5" s="314"/>
      <c r="S5" s="314"/>
      <c r="T5" s="314"/>
      <c r="U5" s="314"/>
      <c r="V5" s="314"/>
      <c r="W5" s="314"/>
      <c r="X5" s="314"/>
      <c r="Y5" s="314"/>
      <c r="Z5" s="315"/>
    </row>
    <row r="6" spans="1:26" s="316" customFormat="1" ht="19.5" customHeight="1">
      <c r="A6" s="314" t="s">
        <v>508</v>
      </c>
      <c r="B6" s="312"/>
      <c r="C6" s="312"/>
      <c r="J6" s="314" t="s">
        <v>509</v>
      </c>
      <c r="K6" s="314"/>
      <c r="L6" s="315"/>
      <c r="M6" s="315"/>
      <c r="N6" s="314"/>
      <c r="O6" s="314"/>
      <c r="P6" s="314"/>
      <c r="Q6" s="314"/>
      <c r="R6" s="314"/>
      <c r="S6" s="314"/>
      <c r="T6" s="314"/>
      <c r="U6" s="314"/>
      <c r="V6" s="314"/>
      <c r="W6" s="314"/>
      <c r="X6" s="314"/>
      <c r="Y6" s="314"/>
      <c r="Z6" s="315"/>
    </row>
    <row r="7" spans="1:26" s="316" customFormat="1" ht="19.5" customHeight="1">
      <c r="A7" s="314" t="s">
        <v>510</v>
      </c>
      <c r="B7" s="312"/>
      <c r="C7" s="312"/>
      <c r="J7" s="314" t="s">
        <v>511</v>
      </c>
      <c r="K7" s="314"/>
      <c r="L7" s="315"/>
      <c r="M7" s="315"/>
      <c r="N7" s="314"/>
      <c r="O7" s="314"/>
      <c r="P7" s="314"/>
      <c r="Q7" s="314"/>
      <c r="R7" s="314"/>
      <c r="S7" s="314"/>
      <c r="T7" s="314"/>
      <c r="U7" s="314"/>
      <c r="V7" s="314"/>
      <c r="W7" s="314"/>
      <c r="X7" s="314"/>
      <c r="Y7" s="314"/>
      <c r="Z7" s="315"/>
    </row>
    <row r="8" spans="1:26" s="316" customFormat="1" ht="19.5" customHeight="1">
      <c r="A8" s="316" t="s">
        <v>512</v>
      </c>
      <c r="B8" s="312"/>
      <c r="C8" s="312"/>
      <c r="J8" s="314" t="s">
        <v>513</v>
      </c>
      <c r="K8" s="314"/>
      <c r="L8" s="315"/>
      <c r="M8" s="315"/>
      <c r="N8" s="314"/>
      <c r="O8" s="314"/>
      <c r="P8" s="314"/>
      <c r="Q8" s="314"/>
      <c r="R8" s="314"/>
      <c r="S8" s="314"/>
      <c r="T8" s="314"/>
      <c r="U8" s="314"/>
      <c r="V8" s="314"/>
      <c r="W8" s="314"/>
      <c r="X8" s="314"/>
      <c r="Y8" s="314"/>
      <c r="Z8" s="315"/>
    </row>
    <row r="9" spans="1:26" s="316" customFormat="1" ht="19.5" customHeight="1">
      <c r="A9" s="314" t="s">
        <v>514</v>
      </c>
      <c r="B9" s="312"/>
      <c r="C9" s="312"/>
      <c r="K9" s="314"/>
      <c r="L9" s="315"/>
      <c r="M9" s="315"/>
      <c r="N9" s="314"/>
      <c r="O9" s="314"/>
      <c r="P9" s="314"/>
      <c r="Q9" s="314"/>
      <c r="R9" s="314"/>
      <c r="S9" s="314"/>
      <c r="T9" s="314"/>
      <c r="U9" s="314"/>
      <c r="V9" s="314"/>
      <c r="W9" s="314"/>
      <c r="X9" s="314"/>
      <c r="Y9" s="314"/>
      <c r="Z9" s="315"/>
    </row>
    <row r="10" spans="1:26" s="316" customFormat="1" ht="19.5" customHeight="1">
      <c r="A10" s="317" t="s">
        <v>515</v>
      </c>
      <c r="B10" s="312"/>
      <c r="C10" s="312"/>
      <c r="J10" s="309" t="s">
        <v>516</v>
      </c>
      <c r="K10" s="636"/>
      <c r="L10" s="315"/>
      <c r="M10" s="315"/>
      <c r="N10" s="314"/>
      <c r="O10" s="314"/>
      <c r="P10" s="314"/>
      <c r="Q10" s="314"/>
      <c r="R10" s="314"/>
      <c r="S10" s="314"/>
      <c r="T10" s="314"/>
      <c r="U10" s="314"/>
      <c r="V10" s="314"/>
      <c r="W10" s="314"/>
      <c r="X10" s="314"/>
      <c r="Y10" s="314"/>
      <c r="Z10" s="315"/>
    </row>
    <row r="11" spans="1:26" s="316" customFormat="1" ht="19.5" customHeight="1">
      <c r="A11" s="317" t="s">
        <v>517</v>
      </c>
      <c r="B11" s="312"/>
      <c r="C11" s="312"/>
      <c r="J11" s="314" t="s">
        <v>518</v>
      </c>
      <c r="K11" s="314"/>
      <c r="L11" s="315"/>
      <c r="M11" s="315"/>
      <c r="N11" s="314"/>
      <c r="O11" s="314"/>
      <c r="P11" s="314"/>
      <c r="Q11" s="314"/>
      <c r="R11" s="314"/>
      <c r="S11" s="314"/>
      <c r="T11" s="314"/>
      <c r="U11" s="314"/>
      <c r="V11" s="314"/>
      <c r="W11" s="314"/>
      <c r="X11" s="314"/>
      <c r="Y11" s="314"/>
      <c r="Z11" s="315"/>
    </row>
    <row r="12" spans="1:44" s="314" customFormat="1" ht="19.5" customHeight="1">
      <c r="A12" s="314" t="s">
        <v>519</v>
      </c>
      <c r="J12" s="314" t="s">
        <v>387</v>
      </c>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row>
    <row r="13" spans="1:44" s="314" customFormat="1" ht="19.5" customHeight="1">
      <c r="A13" s="316" t="s">
        <v>520</v>
      </c>
      <c r="J13" s="314" t="s">
        <v>521</v>
      </c>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row>
    <row r="14" spans="1:44" s="314" customFormat="1" ht="19.5" customHeight="1">
      <c r="A14" s="314" t="s">
        <v>522</v>
      </c>
      <c r="J14" s="314" t="s">
        <v>523</v>
      </c>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row>
    <row r="15" spans="1:44" s="314" customFormat="1" ht="19.5" customHeight="1">
      <c r="A15" s="314" t="s">
        <v>524</v>
      </c>
      <c r="J15" s="314" t="s">
        <v>525</v>
      </c>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row>
    <row r="16" spans="1:44" s="314" customFormat="1" ht="19.5" customHeight="1">
      <c r="A16" s="314" t="s">
        <v>526</v>
      </c>
      <c r="J16" s="314" t="s">
        <v>527</v>
      </c>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row>
    <row r="17" spans="1:44" s="314" customFormat="1" ht="19.5" customHeight="1">
      <c r="A17" s="314" t="s">
        <v>528</v>
      </c>
      <c r="J17" s="314" t="s">
        <v>529</v>
      </c>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row>
    <row r="18" spans="1:44" s="314" customFormat="1" ht="19.5" customHeight="1">
      <c r="A18" s="316" t="s">
        <v>530</v>
      </c>
      <c r="J18" s="314" t="s">
        <v>531</v>
      </c>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row>
    <row r="19" spans="1:44" s="314" customFormat="1" ht="19.5" customHeight="1">
      <c r="A19" s="314" t="s">
        <v>532</v>
      </c>
      <c r="J19" s="314" t="s">
        <v>533</v>
      </c>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row>
    <row r="20" spans="1:44" s="314" customFormat="1" ht="19.5" customHeight="1">
      <c r="A20" s="314" t="s">
        <v>534</v>
      </c>
      <c r="J20" s="314" t="s">
        <v>535</v>
      </c>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row>
    <row r="21" spans="1:44" s="314" customFormat="1" ht="19.5" customHeight="1">
      <c r="A21" s="314" t="s">
        <v>536</v>
      </c>
      <c r="J21" s="314" t="s">
        <v>537</v>
      </c>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row>
    <row r="22" spans="1:44" s="314" customFormat="1" ht="19.5" customHeight="1">
      <c r="A22" s="314" t="s">
        <v>538</v>
      </c>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row>
    <row r="23" spans="12:44" s="314" customFormat="1" ht="19.5" customHeight="1">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row>
    <row r="24" spans="1:44" s="314" customFormat="1" ht="19.5" customHeight="1" thickBot="1">
      <c r="A24" s="179" t="s">
        <v>539</v>
      </c>
      <c r="B24" s="636"/>
      <c r="C24" s="636"/>
      <c r="D24" s="636"/>
      <c r="E24" s="636"/>
      <c r="F24" s="636"/>
      <c r="G24" s="636"/>
      <c r="H24" s="636"/>
      <c r="L24" s="315"/>
      <c r="M24" s="315"/>
      <c r="N24" s="315"/>
      <c r="O24" s="315"/>
      <c r="P24" s="315"/>
      <c r="Q24" s="315"/>
      <c r="R24" s="315"/>
      <c r="S24" s="315"/>
      <c r="T24" s="315"/>
      <c r="U24" s="315"/>
      <c r="V24" s="315"/>
      <c r="W24" s="315"/>
      <c r="X24" s="315"/>
      <c r="Y24" s="315"/>
      <c r="Z24" s="315"/>
      <c r="AA24" s="308"/>
      <c r="AB24" s="308"/>
      <c r="AC24" s="308"/>
      <c r="AD24" s="308"/>
      <c r="AE24" s="308"/>
      <c r="AF24" s="308"/>
      <c r="AG24" s="308"/>
      <c r="AH24" s="308"/>
      <c r="AI24" s="308"/>
      <c r="AJ24" s="308"/>
      <c r="AK24" s="308"/>
      <c r="AL24" s="308"/>
      <c r="AM24" s="308"/>
      <c r="AN24" s="308"/>
      <c r="AO24" s="308"/>
      <c r="AP24" s="308"/>
      <c r="AQ24" s="308"/>
      <c r="AR24" s="308"/>
    </row>
    <row r="25" spans="1:44" s="314" customFormat="1" ht="12" customHeight="1" thickTop="1">
      <c r="A25" s="637"/>
      <c r="B25" s="638"/>
      <c r="C25" s="639" t="s">
        <v>540</v>
      </c>
      <c r="D25" s="638"/>
      <c r="E25" s="640" t="s">
        <v>541</v>
      </c>
      <c r="F25" s="638"/>
      <c r="G25" s="640" t="s">
        <v>542</v>
      </c>
      <c r="H25" s="638"/>
      <c r="I25" s="641" t="s">
        <v>543</v>
      </c>
      <c r="J25" s="638"/>
      <c r="K25" s="640" t="s">
        <v>544</v>
      </c>
      <c r="L25" s="642"/>
      <c r="M25" s="642"/>
      <c r="N25" s="643" t="s">
        <v>545</v>
      </c>
      <c r="O25" s="642"/>
      <c r="P25" s="642"/>
      <c r="Q25" s="643" t="s">
        <v>546</v>
      </c>
      <c r="R25" s="642"/>
      <c r="S25" s="642"/>
      <c r="T25" s="642"/>
      <c r="U25" s="643" t="s">
        <v>547</v>
      </c>
      <c r="V25" s="642"/>
      <c r="W25" s="642"/>
      <c r="X25" s="643" t="s">
        <v>548</v>
      </c>
      <c r="Y25" s="642"/>
      <c r="Z25" s="643" t="s">
        <v>549</v>
      </c>
      <c r="AA25" s="644"/>
      <c r="AB25" s="321"/>
      <c r="AC25" s="308"/>
      <c r="AD25" s="308"/>
      <c r="AE25" s="308"/>
      <c r="AF25" s="308"/>
      <c r="AG25" s="308"/>
      <c r="AH25" s="308"/>
      <c r="AI25" s="308"/>
      <c r="AJ25" s="308"/>
      <c r="AK25" s="308"/>
      <c r="AL25" s="308"/>
      <c r="AM25" s="308"/>
      <c r="AN25" s="308"/>
      <c r="AO25" s="308"/>
      <c r="AP25" s="308"/>
      <c r="AQ25" s="308"/>
      <c r="AR25" s="308"/>
    </row>
    <row r="26" spans="1:28" ht="12" customHeight="1">
      <c r="A26" s="645"/>
      <c r="C26" s="646"/>
      <c r="D26" s="647"/>
      <c r="E26" s="648"/>
      <c r="F26" s="647"/>
      <c r="G26" s="648"/>
      <c r="H26" s="647"/>
      <c r="I26" s="649"/>
      <c r="J26" s="647"/>
      <c r="K26" s="650" t="s">
        <v>550</v>
      </c>
      <c r="L26" s="651"/>
      <c r="M26" s="652" t="s">
        <v>1067</v>
      </c>
      <c r="N26" s="650" t="s">
        <v>551</v>
      </c>
      <c r="O26" s="651"/>
      <c r="P26" s="652" t="s">
        <v>1067</v>
      </c>
      <c r="Q26" s="650" t="s">
        <v>552</v>
      </c>
      <c r="R26" s="651"/>
      <c r="S26" s="653" t="s">
        <v>1067</v>
      </c>
      <c r="T26" s="651"/>
      <c r="U26" s="650" t="s">
        <v>551</v>
      </c>
      <c r="V26" s="651"/>
      <c r="W26" s="652" t="s">
        <v>1067</v>
      </c>
      <c r="X26" s="654" t="s">
        <v>553</v>
      </c>
      <c r="Z26" s="654" t="s">
        <v>554</v>
      </c>
      <c r="AA26" s="655"/>
      <c r="AB26" s="321"/>
    </row>
    <row r="27" spans="1:44" s="313" customFormat="1" ht="12" customHeight="1">
      <c r="A27" s="77"/>
      <c r="B27" s="554"/>
      <c r="C27" s="419" t="s">
        <v>1047</v>
      </c>
      <c r="D27" s="157" t="s">
        <v>1048</v>
      </c>
      <c r="E27" s="328" t="s">
        <v>1047</v>
      </c>
      <c r="F27" s="329" t="s">
        <v>1048</v>
      </c>
      <c r="G27" s="328" t="s">
        <v>1047</v>
      </c>
      <c r="H27" s="329" t="s">
        <v>1048</v>
      </c>
      <c r="I27" s="656" t="s">
        <v>1047</v>
      </c>
      <c r="J27" s="331" t="s">
        <v>1048</v>
      </c>
      <c r="K27" s="328" t="s">
        <v>1047</v>
      </c>
      <c r="L27" s="157" t="s">
        <v>1048</v>
      </c>
      <c r="M27" s="329"/>
      <c r="N27" s="657" t="s">
        <v>1047</v>
      </c>
      <c r="O27" s="157" t="s">
        <v>1048</v>
      </c>
      <c r="P27" s="329"/>
      <c r="Q27" s="657" t="s">
        <v>1047</v>
      </c>
      <c r="R27" s="157" t="s">
        <v>1048</v>
      </c>
      <c r="S27" s="157"/>
      <c r="T27" s="330"/>
      <c r="U27" s="657" t="s">
        <v>1047</v>
      </c>
      <c r="V27" s="157" t="s">
        <v>1048</v>
      </c>
      <c r="W27" s="329"/>
      <c r="X27" s="657" t="s">
        <v>1047</v>
      </c>
      <c r="Y27" s="329" t="s">
        <v>1048</v>
      </c>
      <c r="Z27" s="658" t="s">
        <v>1047</v>
      </c>
      <c r="AA27" s="659" t="s">
        <v>1048</v>
      </c>
      <c r="AB27" s="315"/>
      <c r="AC27" s="315"/>
      <c r="AD27" s="315"/>
      <c r="AE27" s="315"/>
      <c r="AF27" s="315"/>
      <c r="AG27" s="315"/>
      <c r="AH27" s="315"/>
      <c r="AI27" s="315"/>
      <c r="AJ27" s="315"/>
      <c r="AK27" s="315"/>
      <c r="AL27" s="315"/>
      <c r="AM27" s="315"/>
      <c r="AN27" s="315"/>
      <c r="AO27" s="315"/>
      <c r="AP27" s="315"/>
      <c r="AQ27" s="315"/>
      <c r="AR27" s="315"/>
    </row>
    <row r="28" spans="1:44" s="313" customFormat="1" ht="12" customHeight="1">
      <c r="A28" s="660"/>
      <c r="B28" s="661"/>
      <c r="C28" s="662" t="s">
        <v>555</v>
      </c>
      <c r="D28" s="335" t="s">
        <v>555</v>
      </c>
      <c r="E28" s="334" t="s">
        <v>556</v>
      </c>
      <c r="F28" s="335" t="s">
        <v>556</v>
      </c>
      <c r="G28" s="334" t="s">
        <v>676</v>
      </c>
      <c r="H28" s="335" t="s">
        <v>676</v>
      </c>
      <c r="I28" s="663" t="s">
        <v>677</v>
      </c>
      <c r="J28" s="664" t="s">
        <v>677</v>
      </c>
      <c r="K28" s="67" t="s">
        <v>994</v>
      </c>
      <c r="L28" s="357" t="s">
        <v>994</v>
      </c>
      <c r="M28" s="332" t="s">
        <v>994</v>
      </c>
      <c r="N28" s="665" t="s">
        <v>994</v>
      </c>
      <c r="O28" s="357" t="s">
        <v>994</v>
      </c>
      <c r="P28" s="332" t="s">
        <v>994</v>
      </c>
      <c r="Q28" s="665" t="s">
        <v>994</v>
      </c>
      <c r="R28" s="357" t="s">
        <v>994</v>
      </c>
      <c r="S28" s="357" t="s">
        <v>994</v>
      </c>
      <c r="T28" s="32"/>
      <c r="U28" s="665" t="s">
        <v>994</v>
      </c>
      <c r="V28" s="357" t="s">
        <v>994</v>
      </c>
      <c r="W28" s="332" t="s">
        <v>994</v>
      </c>
      <c r="X28" s="665" t="s">
        <v>745</v>
      </c>
      <c r="Y28" s="332" t="s">
        <v>745</v>
      </c>
      <c r="Z28" s="334" t="s">
        <v>745</v>
      </c>
      <c r="AA28" s="335" t="s">
        <v>745</v>
      </c>
      <c r="AB28" s="315"/>
      <c r="AC28" s="315"/>
      <c r="AD28" s="315"/>
      <c r="AE28" s="315"/>
      <c r="AF28" s="315"/>
      <c r="AG28" s="315"/>
      <c r="AH28" s="315"/>
      <c r="AI28" s="315"/>
      <c r="AJ28" s="315"/>
      <c r="AK28" s="315"/>
      <c r="AL28" s="315"/>
      <c r="AM28" s="315"/>
      <c r="AN28" s="315"/>
      <c r="AO28" s="315"/>
      <c r="AP28" s="315"/>
      <c r="AQ28" s="315"/>
      <c r="AR28" s="315"/>
    </row>
    <row r="29" spans="1:44" s="313" customFormat="1" ht="12" customHeight="1">
      <c r="A29" s="96" t="s">
        <v>557</v>
      </c>
      <c r="B29" s="666" t="s">
        <v>558</v>
      </c>
      <c r="C29" s="667">
        <v>17000</v>
      </c>
      <c r="D29" s="667">
        <v>14995</v>
      </c>
      <c r="E29" s="115">
        <v>75530</v>
      </c>
      <c r="F29" s="668">
        <v>75123</v>
      </c>
      <c r="G29" s="669">
        <v>1334658</v>
      </c>
      <c r="H29" s="667">
        <v>1181779</v>
      </c>
      <c r="I29" s="670">
        <v>1495406</v>
      </c>
      <c r="J29" s="671">
        <v>1566034</v>
      </c>
      <c r="K29" s="672"/>
      <c r="L29" s="673"/>
      <c r="M29" s="674"/>
      <c r="N29" s="672"/>
      <c r="O29" s="673"/>
      <c r="P29" s="674"/>
      <c r="Q29" s="672"/>
      <c r="R29" s="673"/>
      <c r="S29" s="673"/>
      <c r="T29" s="675"/>
      <c r="U29" s="672"/>
      <c r="V29" s="673"/>
      <c r="W29" s="674"/>
      <c r="X29" s="116">
        <f aca="true" t="shared" si="0" ref="X29:X48">G29/E29*100</f>
        <v>1767.0567986230637</v>
      </c>
      <c r="Y29" s="676">
        <f aca="true" t="shared" si="1" ref="Y29:Y48">H29/F29*100</f>
        <v>1573.1254076647633</v>
      </c>
      <c r="Z29" s="677">
        <v>66</v>
      </c>
      <c r="AA29" s="678">
        <v>56</v>
      </c>
      <c r="AB29" s="315"/>
      <c r="AC29" s="315"/>
      <c r="AD29" s="315"/>
      <c r="AE29" s="315"/>
      <c r="AF29" s="315"/>
      <c r="AG29" s="315"/>
      <c r="AH29" s="315"/>
      <c r="AI29" s="315"/>
      <c r="AJ29" s="315"/>
      <c r="AK29" s="315"/>
      <c r="AL29" s="315"/>
      <c r="AM29" s="315"/>
      <c r="AN29" s="315"/>
      <c r="AO29" s="315"/>
      <c r="AP29" s="315"/>
      <c r="AQ29" s="315"/>
      <c r="AR29" s="315"/>
    </row>
    <row r="30" spans="1:44" s="313" customFormat="1" ht="12" customHeight="1">
      <c r="A30" s="96"/>
      <c r="B30" s="679" t="s">
        <v>559</v>
      </c>
      <c r="C30" s="680">
        <f>C33+C36+C39+C42+C45+C48</f>
        <v>1655</v>
      </c>
      <c r="D30" s="680">
        <f>D33+D36+D39+D42+D45+D48</f>
        <v>1490</v>
      </c>
      <c r="E30" s="681">
        <f aca="true" t="shared" si="2" ref="E30:J30">E33+E36+E39+E42+E45+E48</f>
        <v>20048</v>
      </c>
      <c r="F30" s="682">
        <f t="shared" si="2"/>
        <v>22361</v>
      </c>
      <c r="G30" s="683">
        <f t="shared" si="2"/>
        <v>441760</v>
      </c>
      <c r="H30" s="680">
        <v>442350</v>
      </c>
      <c r="I30" s="684">
        <f t="shared" si="2"/>
        <v>605521</v>
      </c>
      <c r="J30" s="685">
        <f t="shared" si="2"/>
        <v>729167</v>
      </c>
      <c r="K30" s="686">
        <v>100</v>
      </c>
      <c r="L30" s="687">
        <v>100</v>
      </c>
      <c r="M30" s="688" t="s">
        <v>560</v>
      </c>
      <c r="N30" s="686">
        <v>100</v>
      </c>
      <c r="O30" s="687">
        <v>100</v>
      </c>
      <c r="P30" s="688">
        <v>11.5</v>
      </c>
      <c r="Q30" s="686">
        <v>100</v>
      </c>
      <c r="R30" s="687">
        <v>100</v>
      </c>
      <c r="S30" s="689">
        <v>0.1</v>
      </c>
      <c r="T30" s="690"/>
      <c r="U30" s="686">
        <v>100</v>
      </c>
      <c r="V30" s="687">
        <v>100</v>
      </c>
      <c r="W30" s="691">
        <v>20.4</v>
      </c>
      <c r="X30" s="692">
        <f t="shared" si="0"/>
        <v>2203.511572226656</v>
      </c>
      <c r="Y30" s="693">
        <f t="shared" si="1"/>
        <v>1978.2210097938375</v>
      </c>
      <c r="Z30" s="694">
        <v>73</v>
      </c>
      <c r="AA30" s="695">
        <v>61</v>
      </c>
      <c r="AB30" s="696"/>
      <c r="AC30" s="696"/>
      <c r="AD30" s="315"/>
      <c r="AE30" s="315"/>
      <c r="AF30" s="315"/>
      <c r="AG30" s="315"/>
      <c r="AH30" s="315"/>
      <c r="AI30" s="315"/>
      <c r="AJ30" s="315"/>
      <c r="AK30" s="315"/>
      <c r="AL30" s="315"/>
      <c r="AM30" s="315"/>
      <c r="AN30" s="315"/>
      <c r="AO30" s="315"/>
      <c r="AP30" s="315"/>
      <c r="AQ30" s="315"/>
      <c r="AR30" s="315"/>
    </row>
    <row r="31" spans="1:44" s="313" customFormat="1" ht="12" customHeight="1">
      <c r="A31" s="697"/>
      <c r="B31" s="698" t="s">
        <v>561</v>
      </c>
      <c r="C31" s="699">
        <v>9.7</v>
      </c>
      <c r="D31" s="700">
        <v>9.9</v>
      </c>
      <c r="E31" s="701">
        <v>26.5</v>
      </c>
      <c r="F31" s="702">
        <v>29.8</v>
      </c>
      <c r="G31" s="703">
        <v>33.1</v>
      </c>
      <c r="H31" s="700">
        <v>37.4</v>
      </c>
      <c r="I31" s="704">
        <v>40.5</v>
      </c>
      <c r="J31" s="705">
        <v>46.6</v>
      </c>
      <c r="K31" s="706"/>
      <c r="L31" s="707"/>
      <c r="M31" s="708"/>
      <c r="N31" s="706"/>
      <c r="O31" s="707"/>
      <c r="P31" s="708"/>
      <c r="Q31" s="706"/>
      <c r="R31" s="707"/>
      <c r="S31" s="707"/>
      <c r="T31" s="709"/>
      <c r="U31" s="706"/>
      <c r="V31" s="707"/>
      <c r="W31" s="708"/>
      <c r="X31" s="710"/>
      <c r="Y31" s="711"/>
      <c r="Z31" s="712"/>
      <c r="AA31" s="713"/>
      <c r="AB31" s="315"/>
      <c r="AC31" s="696"/>
      <c r="AD31" s="315"/>
      <c r="AE31" s="315"/>
      <c r="AF31" s="315"/>
      <c r="AG31" s="315"/>
      <c r="AH31" s="315"/>
      <c r="AI31" s="315"/>
      <c r="AJ31" s="315"/>
      <c r="AK31" s="315"/>
      <c r="AL31" s="315"/>
      <c r="AM31" s="315"/>
      <c r="AN31" s="315"/>
      <c r="AO31" s="315"/>
      <c r="AP31" s="315"/>
      <c r="AQ31" s="315"/>
      <c r="AR31" s="315"/>
    </row>
    <row r="32" spans="1:44" s="313" customFormat="1" ht="12" customHeight="1">
      <c r="A32" s="96" t="s">
        <v>562</v>
      </c>
      <c r="B32" s="666" t="s">
        <v>563</v>
      </c>
      <c r="C32" s="714">
        <v>86</v>
      </c>
      <c r="D32" s="715">
        <v>53</v>
      </c>
      <c r="E32" s="716">
        <v>3776</v>
      </c>
      <c r="F32" s="668">
        <v>4416</v>
      </c>
      <c r="G32" s="115">
        <v>103149</v>
      </c>
      <c r="H32" s="715">
        <v>95919</v>
      </c>
      <c r="I32" s="717">
        <v>160232</v>
      </c>
      <c r="J32" s="718">
        <v>196950</v>
      </c>
      <c r="K32" s="672"/>
      <c r="L32" s="673"/>
      <c r="M32" s="674"/>
      <c r="N32" s="672"/>
      <c r="O32" s="673"/>
      <c r="P32" s="674"/>
      <c r="Q32" s="672"/>
      <c r="R32" s="673"/>
      <c r="S32" s="673"/>
      <c r="T32" s="675"/>
      <c r="U32" s="672"/>
      <c r="V32" s="673"/>
      <c r="W32" s="674"/>
      <c r="X32" s="116">
        <f t="shared" si="0"/>
        <v>2731.700211864407</v>
      </c>
      <c r="Y32" s="676">
        <f t="shared" si="1"/>
        <v>2172.078804347826</v>
      </c>
      <c r="Z32" s="677">
        <v>64</v>
      </c>
      <c r="AA32" s="678">
        <v>49</v>
      </c>
      <c r="AB32" s="315"/>
      <c r="AC32" s="696"/>
      <c r="AD32" s="315"/>
      <c r="AE32" s="315"/>
      <c r="AF32" s="315"/>
      <c r="AG32" s="315"/>
      <c r="AH32" s="315"/>
      <c r="AI32" s="315"/>
      <c r="AJ32" s="315"/>
      <c r="AK32" s="315"/>
      <c r="AL32" s="315"/>
      <c r="AM32" s="315"/>
      <c r="AN32" s="315"/>
      <c r="AO32" s="315"/>
      <c r="AP32" s="315"/>
      <c r="AQ32" s="315"/>
      <c r="AR32" s="315"/>
    </row>
    <row r="33" spans="1:44" s="313" customFormat="1" ht="12" customHeight="1">
      <c r="A33" s="96"/>
      <c r="B33" s="679" t="s">
        <v>564</v>
      </c>
      <c r="C33" s="680">
        <v>36</v>
      </c>
      <c r="D33" s="682">
        <v>29</v>
      </c>
      <c r="E33" s="681">
        <v>2555</v>
      </c>
      <c r="F33" s="719">
        <v>4233</v>
      </c>
      <c r="G33" s="720">
        <v>62930</v>
      </c>
      <c r="H33" s="682">
        <v>92072</v>
      </c>
      <c r="I33" s="684">
        <v>108903</v>
      </c>
      <c r="J33" s="685">
        <v>188154</v>
      </c>
      <c r="K33" s="686">
        <v>2.2</v>
      </c>
      <c r="L33" s="687">
        <v>1.9</v>
      </c>
      <c r="M33" s="688" t="s">
        <v>565</v>
      </c>
      <c r="N33" s="686">
        <v>12.7</v>
      </c>
      <c r="O33" s="687">
        <v>18.9</v>
      </c>
      <c r="P33" s="688">
        <v>65.7</v>
      </c>
      <c r="Q33" s="686">
        <v>14.2</v>
      </c>
      <c r="R33" s="687">
        <v>20.8</v>
      </c>
      <c r="S33" s="687">
        <v>46.3</v>
      </c>
      <c r="T33" s="690"/>
      <c r="U33" s="686">
        <v>18</v>
      </c>
      <c r="V33" s="687">
        <v>25.8</v>
      </c>
      <c r="W33" s="691">
        <v>72.8</v>
      </c>
      <c r="X33" s="692">
        <f>G33/E33*100</f>
        <v>2463.013698630137</v>
      </c>
      <c r="Y33" s="693">
        <f t="shared" si="1"/>
        <v>2175.1004016064257</v>
      </c>
      <c r="Z33" s="694">
        <v>58</v>
      </c>
      <c r="AA33" s="695">
        <v>49</v>
      </c>
      <c r="AB33" s="696"/>
      <c r="AC33" s="696"/>
      <c r="AD33" s="315"/>
      <c r="AE33" s="315"/>
      <c r="AF33" s="315"/>
      <c r="AG33" s="315"/>
      <c r="AH33" s="315"/>
      <c r="AI33" s="315"/>
      <c r="AJ33" s="315"/>
      <c r="AK33" s="315"/>
      <c r="AL33" s="315"/>
      <c r="AM33" s="315"/>
      <c r="AN33" s="315"/>
      <c r="AO33" s="315"/>
      <c r="AP33" s="315"/>
      <c r="AQ33" s="315"/>
      <c r="AR33" s="315"/>
    </row>
    <row r="34" spans="1:44" s="313" customFormat="1" ht="12" customHeight="1">
      <c r="A34" s="697"/>
      <c r="B34" s="698" t="s">
        <v>561</v>
      </c>
      <c r="C34" s="721">
        <v>41.9</v>
      </c>
      <c r="D34" s="722">
        <v>54.7</v>
      </c>
      <c r="E34" s="723">
        <v>67.7</v>
      </c>
      <c r="F34" s="724">
        <v>95.9</v>
      </c>
      <c r="G34" s="725">
        <v>61</v>
      </c>
      <c r="H34" s="722">
        <v>96</v>
      </c>
      <c r="I34" s="726">
        <v>68</v>
      </c>
      <c r="J34" s="727">
        <v>95.5</v>
      </c>
      <c r="K34" s="706"/>
      <c r="L34" s="707"/>
      <c r="M34" s="708"/>
      <c r="N34" s="706"/>
      <c r="O34" s="707"/>
      <c r="P34" s="708"/>
      <c r="Q34" s="706"/>
      <c r="R34" s="707"/>
      <c r="S34" s="707"/>
      <c r="T34" s="709"/>
      <c r="U34" s="706"/>
      <c r="V34" s="707"/>
      <c r="W34" s="708"/>
      <c r="X34" s="710"/>
      <c r="Y34" s="711"/>
      <c r="Z34" s="712"/>
      <c r="AA34" s="713"/>
      <c r="AB34" s="315"/>
      <c r="AC34" s="696"/>
      <c r="AD34" s="315"/>
      <c r="AE34" s="315"/>
      <c r="AF34" s="315"/>
      <c r="AG34" s="315"/>
      <c r="AH34" s="315"/>
      <c r="AI34" s="315"/>
      <c r="AJ34" s="315"/>
      <c r="AK34" s="315"/>
      <c r="AL34" s="315"/>
      <c r="AM34" s="315"/>
      <c r="AN34" s="315"/>
      <c r="AO34" s="315"/>
      <c r="AP34" s="315"/>
      <c r="AQ34" s="315"/>
      <c r="AR34" s="315"/>
    </row>
    <row r="35" spans="1:44" s="313" customFormat="1" ht="12" customHeight="1">
      <c r="A35" s="96" t="s">
        <v>566</v>
      </c>
      <c r="B35" s="666" t="s">
        <v>567</v>
      </c>
      <c r="C35" s="714">
        <v>2170</v>
      </c>
      <c r="D35" s="715">
        <v>1936</v>
      </c>
      <c r="E35" s="716">
        <v>7966</v>
      </c>
      <c r="F35" s="668">
        <v>6490</v>
      </c>
      <c r="G35" s="115">
        <v>129705</v>
      </c>
      <c r="H35" s="715">
        <v>91956</v>
      </c>
      <c r="I35" s="717">
        <v>287376</v>
      </c>
      <c r="J35" s="718">
        <v>248562</v>
      </c>
      <c r="K35" s="672"/>
      <c r="L35" s="673"/>
      <c r="M35" s="674"/>
      <c r="N35" s="672"/>
      <c r="O35" s="673"/>
      <c r="P35" s="674"/>
      <c r="Q35" s="672"/>
      <c r="R35" s="673"/>
      <c r="S35" s="673"/>
      <c r="T35" s="675"/>
      <c r="U35" s="672"/>
      <c r="V35" s="673"/>
      <c r="W35" s="674"/>
      <c r="X35" s="116">
        <f t="shared" si="0"/>
        <v>1628.2324880743158</v>
      </c>
      <c r="Y35" s="676">
        <f t="shared" si="1"/>
        <v>1416.8875192604005</v>
      </c>
      <c r="Z35" s="677">
        <v>44</v>
      </c>
      <c r="AA35" s="678">
        <v>35</v>
      </c>
      <c r="AB35" s="315"/>
      <c r="AC35" s="696"/>
      <c r="AD35" s="315"/>
      <c r="AE35" s="315"/>
      <c r="AF35" s="315"/>
      <c r="AG35" s="315"/>
      <c r="AH35" s="315"/>
      <c r="AI35" s="315"/>
      <c r="AJ35" s="315"/>
      <c r="AK35" s="315"/>
      <c r="AL35" s="315"/>
      <c r="AM35" s="315"/>
      <c r="AN35" s="315"/>
      <c r="AO35" s="315"/>
      <c r="AP35" s="315"/>
      <c r="AQ35" s="315"/>
      <c r="AR35" s="315"/>
    </row>
    <row r="36" spans="1:44" s="313" customFormat="1" ht="12" customHeight="1">
      <c r="A36" s="96" t="s">
        <v>568</v>
      </c>
      <c r="B36" s="679" t="s">
        <v>569</v>
      </c>
      <c r="C36" s="680">
        <v>135</v>
      </c>
      <c r="D36" s="682">
        <v>138</v>
      </c>
      <c r="E36" s="681">
        <v>1122</v>
      </c>
      <c r="F36" s="719">
        <v>991</v>
      </c>
      <c r="G36" s="720">
        <v>32418</v>
      </c>
      <c r="H36" s="682">
        <v>23839</v>
      </c>
      <c r="I36" s="684">
        <v>76135</v>
      </c>
      <c r="J36" s="685">
        <v>65388</v>
      </c>
      <c r="K36" s="686">
        <v>8.2</v>
      </c>
      <c r="L36" s="687">
        <v>9.3</v>
      </c>
      <c r="M36" s="688">
        <v>2.2</v>
      </c>
      <c r="N36" s="686">
        <v>5.6</v>
      </c>
      <c r="O36" s="687">
        <v>4.4</v>
      </c>
      <c r="P36" s="688" t="s">
        <v>570</v>
      </c>
      <c r="Q36" s="686">
        <v>7.3</v>
      </c>
      <c r="R36" s="687">
        <v>5.4</v>
      </c>
      <c r="S36" s="689" t="s">
        <v>571</v>
      </c>
      <c r="T36" s="690"/>
      <c r="U36" s="686">
        <v>12.6</v>
      </c>
      <c r="V36" s="687">
        <v>9</v>
      </c>
      <c r="W36" s="691" t="s">
        <v>572</v>
      </c>
      <c r="X36" s="692">
        <f t="shared" si="0"/>
        <v>2889.304812834225</v>
      </c>
      <c r="Y36" s="693">
        <f t="shared" si="1"/>
        <v>2405.549949545913</v>
      </c>
      <c r="Z36" s="694">
        <v>43</v>
      </c>
      <c r="AA36" s="695">
        <v>36</v>
      </c>
      <c r="AB36" s="696"/>
      <c r="AC36" s="696"/>
      <c r="AD36" s="315"/>
      <c r="AE36" s="315"/>
      <c r="AF36" s="315"/>
      <c r="AG36" s="315"/>
      <c r="AH36" s="315"/>
      <c r="AI36" s="315"/>
      <c r="AJ36" s="315"/>
      <c r="AK36" s="315"/>
      <c r="AL36" s="315"/>
      <c r="AM36" s="315"/>
      <c r="AN36" s="315"/>
      <c r="AO36" s="315"/>
      <c r="AP36" s="315"/>
      <c r="AQ36" s="315"/>
      <c r="AR36" s="315"/>
    </row>
    <row r="37" spans="1:44" s="313" customFormat="1" ht="12" customHeight="1">
      <c r="A37" s="697"/>
      <c r="B37" s="698" t="s">
        <v>561</v>
      </c>
      <c r="C37" s="721">
        <v>6.2</v>
      </c>
      <c r="D37" s="722">
        <v>7.1</v>
      </c>
      <c r="E37" s="723">
        <v>14.1</v>
      </c>
      <c r="F37" s="724">
        <v>15.3</v>
      </c>
      <c r="G37" s="725">
        <v>25</v>
      </c>
      <c r="H37" s="722">
        <v>25.9</v>
      </c>
      <c r="I37" s="726">
        <v>26.5</v>
      </c>
      <c r="J37" s="727">
        <v>26.3</v>
      </c>
      <c r="K37" s="706"/>
      <c r="L37" s="707"/>
      <c r="M37" s="708"/>
      <c r="N37" s="706"/>
      <c r="O37" s="707"/>
      <c r="P37" s="708"/>
      <c r="Q37" s="706"/>
      <c r="R37" s="707"/>
      <c r="S37" s="707"/>
      <c r="T37" s="709"/>
      <c r="U37" s="706"/>
      <c r="V37" s="707"/>
      <c r="W37" s="708"/>
      <c r="X37" s="710"/>
      <c r="Y37" s="711"/>
      <c r="Z37" s="712"/>
      <c r="AA37" s="713"/>
      <c r="AB37" s="315"/>
      <c r="AC37" s="696"/>
      <c r="AD37" s="315"/>
      <c r="AE37" s="315"/>
      <c r="AF37" s="315"/>
      <c r="AG37" s="315"/>
      <c r="AH37" s="315"/>
      <c r="AI37" s="315"/>
      <c r="AJ37" s="315"/>
      <c r="AK37" s="315"/>
      <c r="AL37" s="315"/>
      <c r="AM37" s="315"/>
      <c r="AN37" s="315"/>
      <c r="AO37" s="315"/>
      <c r="AP37" s="315"/>
      <c r="AQ37" s="315"/>
      <c r="AR37" s="315"/>
    </row>
    <row r="38" spans="1:44" s="313" customFormat="1" ht="12" customHeight="1">
      <c r="A38" s="96" t="s">
        <v>573</v>
      </c>
      <c r="B38" s="666" t="s">
        <v>574</v>
      </c>
      <c r="C38" s="714">
        <v>6600</v>
      </c>
      <c r="D38" s="715">
        <v>6016</v>
      </c>
      <c r="E38" s="716">
        <v>29204</v>
      </c>
      <c r="F38" s="668">
        <v>29022</v>
      </c>
      <c r="G38" s="115">
        <v>438806</v>
      </c>
      <c r="H38" s="715">
        <v>395972</v>
      </c>
      <c r="I38" s="717">
        <v>471073</v>
      </c>
      <c r="J38" s="718">
        <v>514889</v>
      </c>
      <c r="K38" s="672"/>
      <c r="L38" s="673"/>
      <c r="M38" s="674"/>
      <c r="N38" s="672"/>
      <c r="O38" s="673"/>
      <c r="P38" s="674"/>
      <c r="Q38" s="672"/>
      <c r="R38" s="673"/>
      <c r="S38" s="673"/>
      <c r="T38" s="675"/>
      <c r="U38" s="672"/>
      <c r="V38" s="673"/>
      <c r="W38" s="674"/>
      <c r="X38" s="116">
        <f t="shared" si="0"/>
        <v>1502.5544445966307</v>
      </c>
      <c r="Y38" s="676">
        <f t="shared" si="1"/>
        <v>1364.3856384811522</v>
      </c>
      <c r="Z38" s="677">
        <v>89</v>
      </c>
      <c r="AA38" s="678">
        <v>72</v>
      </c>
      <c r="AB38" s="315"/>
      <c r="AC38" s="696"/>
      <c r="AD38" s="315"/>
      <c r="AE38" s="315"/>
      <c r="AF38" s="315"/>
      <c r="AG38" s="315"/>
      <c r="AH38" s="315"/>
      <c r="AI38" s="315"/>
      <c r="AJ38" s="315"/>
      <c r="AK38" s="315"/>
      <c r="AL38" s="315"/>
      <c r="AM38" s="315"/>
      <c r="AN38" s="315"/>
      <c r="AO38" s="315"/>
      <c r="AP38" s="315"/>
      <c r="AQ38" s="315"/>
      <c r="AR38" s="315"/>
    </row>
    <row r="39" spans="1:44" s="313" customFormat="1" ht="12" customHeight="1">
      <c r="A39" s="96"/>
      <c r="B39" s="679" t="s">
        <v>559</v>
      </c>
      <c r="C39" s="680">
        <v>1186</v>
      </c>
      <c r="D39" s="682">
        <v>1009</v>
      </c>
      <c r="E39" s="681">
        <v>13589</v>
      </c>
      <c r="F39" s="719">
        <v>13367</v>
      </c>
      <c r="G39" s="720">
        <v>286703</v>
      </c>
      <c r="H39" s="682">
        <v>249586</v>
      </c>
      <c r="I39" s="684">
        <v>284360</v>
      </c>
      <c r="J39" s="685">
        <v>284559</v>
      </c>
      <c r="K39" s="686">
        <v>71.7</v>
      </c>
      <c r="L39" s="687">
        <v>67.7</v>
      </c>
      <c r="M39" s="688" t="s">
        <v>575</v>
      </c>
      <c r="N39" s="686">
        <v>67.8</v>
      </c>
      <c r="O39" s="687">
        <v>59.8</v>
      </c>
      <c r="P39" s="688">
        <v>1.6</v>
      </c>
      <c r="Q39" s="686">
        <v>64.9</v>
      </c>
      <c r="R39" s="687">
        <v>56.4</v>
      </c>
      <c r="S39" s="689" t="s">
        <v>576</v>
      </c>
      <c r="T39" s="690"/>
      <c r="U39" s="686">
        <v>47</v>
      </c>
      <c r="V39" s="687">
        <v>39</v>
      </c>
      <c r="W39" s="691">
        <v>0.1</v>
      </c>
      <c r="X39" s="692">
        <f t="shared" si="0"/>
        <v>2109.8167635587606</v>
      </c>
      <c r="Y39" s="693">
        <f t="shared" si="1"/>
        <v>1867.1803695668436</v>
      </c>
      <c r="Z39" s="694">
        <v>101</v>
      </c>
      <c r="AA39" s="695">
        <v>88</v>
      </c>
      <c r="AB39" s="696"/>
      <c r="AC39" s="696"/>
      <c r="AD39" s="315"/>
      <c r="AE39" s="315"/>
      <c r="AF39" s="315"/>
      <c r="AG39" s="315"/>
      <c r="AH39" s="315"/>
      <c r="AI39" s="315"/>
      <c r="AJ39" s="315"/>
      <c r="AK39" s="315"/>
      <c r="AL39" s="315"/>
      <c r="AM39" s="315"/>
      <c r="AN39" s="315"/>
      <c r="AO39" s="315"/>
      <c r="AP39" s="315"/>
      <c r="AQ39" s="315"/>
      <c r="AR39" s="315"/>
    </row>
    <row r="40" spans="1:44" s="313" customFormat="1" ht="12" customHeight="1">
      <c r="A40" s="697"/>
      <c r="B40" s="698" t="s">
        <v>561</v>
      </c>
      <c r="C40" s="721">
        <v>18</v>
      </c>
      <c r="D40" s="722">
        <v>16.8</v>
      </c>
      <c r="E40" s="723">
        <v>46.5</v>
      </c>
      <c r="F40" s="724">
        <v>46.1</v>
      </c>
      <c r="G40" s="725">
        <v>65.3</v>
      </c>
      <c r="H40" s="722">
        <v>63</v>
      </c>
      <c r="I40" s="726">
        <v>60.4</v>
      </c>
      <c r="J40" s="727">
        <v>55.3</v>
      </c>
      <c r="K40" s="706"/>
      <c r="L40" s="707"/>
      <c r="M40" s="708"/>
      <c r="N40" s="706"/>
      <c r="O40" s="707"/>
      <c r="P40" s="708"/>
      <c r="Q40" s="706"/>
      <c r="R40" s="707"/>
      <c r="S40" s="707"/>
      <c r="T40" s="709"/>
      <c r="U40" s="706"/>
      <c r="V40" s="707"/>
      <c r="W40" s="708"/>
      <c r="X40" s="710"/>
      <c r="Y40" s="711"/>
      <c r="Z40" s="712"/>
      <c r="AA40" s="713"/>
      <c r="AB40" s="315"/>
      <c r="AC40" s="696"/>
      <c r="AD40" s="315"/>
      <c r="AE40" s="315"/>
      <c r="AF40" s="315"/>
      <c r="AG40" s="315"/>
      <c r="AH40" s="315"/>
      <c r="AI40" s="315"/>
      <c r="AJ40" s="315"/>
      <c r="AK40" s="315"/>
      <c r="AL40" s="315"/>
      <c r="AM40" s="315"/>
      <c r="AN40" s="315"/>
      <c r="AO40" s="315"/>
      <c r="AP40" s="315"/>
      <c r="AQ40" s="315"/>
      <c r="AR40" s="315"/>
    </row>
    <row r="41" spans="1:44" s="313" customFormat="1" ht="12" customHeight="1">
      <c r="A41" s="96" t="s">
        <v>577</v>
      </c>
      <c r="B41" s="666" t="s">
        <v>578</v>
      </c>
      <c r="C41" s="714">
        <v>1081</v>
      </c>
      <c r="D41" s="715">
        <v>932</v>
      </c>
      <c r="E41" s="716">
        <v>6227</v>
      </c>
      <c r="F41" s="668">
        <v>5087</v>
      </c>
      <c r="G41" s="115">
        <v>163853</v>
      </c>
      <c r="H41" s="715">
        <v>125697</v>
      </c>
      <c r="I41" s="717">
        <v>38687</v>
      </c>
      <c r="J41" s="718">
        <v>37673</v>
      </c>
      <c r="K41" s="672"/>
      <c r="L41" s="673"/>
      <c r="M41" s="674"/>
      <c r="N41" s="672"/>
      <c r="O41" s="673"/>
      <c r="P41" s="674"/>
      <c r="Q41" s="672"/>
      <c r="R41" s="673"/>
      <c r="S41" s="673"/>
      <c r="T41" s="675"/>
      <c r="U41" s="672"/>
      <c r="V41" s="673"/>
      <c r="W41" s="674"/>
      <c r="X41" s="116">
        <f t="shared" si="0"/>
        <v>2631.3312991809858</v>
      </c>
      <c r="Y41" s="676">
        <f t="shared" si="1"/>
        <v>2470.945547473953</v>
      </c>
      <c r="Z41" s="677">
        <v>40</v>
      </c>
      <c r="AA41" s="678">
        <v>40</v>
      </c>
      <c r="AB41" s="315"/>
      <c r="AC41" s="696"/>
      <c r="AD41" s="315"/>
      <c r="AE41" s="315"/>
      <c r="AF41" s="315"/>
      <c r="AG41" s="315"/>
      <c r="AH41" s="315"/>
      <c r="AI41" s="315"/>
      <c r="AJ41" s="315"/>
      <c r="AK41" s="315"/>
      <c r="AL41" s="315"/>
      <c r="AM41" s="315"/>
      <c r="AN41" s="315"/>
      <c r="AO41" s="315"/>
      <c r="AP41" s="315"/>
      <c r="AQ41" s="315"/>
      <c r="AR41" s="315"/>
    </row>
    <row r="42" spans="1:44" s="313" customFormat="1" ht="12" customHeight="1">
      <c r="A42" s="96" t="s">
        <v>579</v>
      </c>
      <c r="B42" s="679" t="s">
        <v>569</v>
      </c>
      <c r="C42" s="680">
        <v>10</v>
      </c>
      <c r="D42" s="682">
        <v>9</v>
      </c>
      <c r="E42" s="681">
        <v>124</v>
      </c>
      <c r="F42" s="719">
        <v>107</v>
      </c>
      <c r="G42" s="720">
        <v>3142</v>
      </c>
      <c r="H42" s="682">
        <v>2221</v>
      </c>
      <c r="I42" s="684">
        <v>4235</v>
      </c>
      <c r="J42" s="685">
        <v>3395</v>
      </c>
      <c r="K42" s="686">
        <v>0.6</v>
      </c>
      <c r="L42" s="687">
        <v>0.6</v>
      </c>
      <c r="M42" s="688" t="s">
        <v>580</v>
      </c>
      <c r="N42" s="686">
        <v>0.6</v>
      </c>
      <c r="O42" s="687">
        <v>0.5</v>
      </c>
      <c r="P42" s="688" t="s">
        <v>581</v>
      </c>
      <c r="Q42" s="686">
        <v>0.7</v>
      </c>
      <c r="R42" s="687">
        <v>0.5</v>
      </c>
      <c r="S42" s="689" t="s">
        <v>582</v>
      </c>
      <c r="T42" s="690"/>
      <c r="U42" s="686">
        <v>0.7</v>
      </c>
      <c r="V42" s="687">
        <v>0.5</v>
      </c>
      <c r="W42" s="691" t="s">
        <v>583</v>
      </c>
      <c r="X42" s="692">
        <f t="shared" si="0"/>
        <v>2533.8709677419356</v>
      </c>
      <c r="Y42" s="693">
        <f t="shared" si="1"/>
        <v>2075.7009345794395</v>
      </c>
      <c r="Z42" s="694">
        <v>74</v>
      </c>
      <c r="AA42" s="695">
        <v>65</v>
      </c>
      <c r="AB42" s="696"/>
      <c r="AC42" s="696"/>
      <c r="AD42" s="315"/>
      <c r="AE42" s="315"/>
      <c r="AF42" s="315"/>
      <c r="AG42" s="315"/>
      <c r="AH42" s="315"/>
      <c r="AI42" s="315"/>
      <c r="AJ42" s="315"/>
      <c r="AK42" s="315"/>
      <c r="AL42" s="315"/>
      <c r="AM42" s="315"/>
      <c r="AN42" s="315"/>
      <c r="AO42" s="315"/>
      <c r="AP42" s="315"/>
      <c r="AQ42" s="315"/>
      <c r="AR42" s="315"/>
    </row>
    <row r="43" spans="1:44" s="313" customFormat="1" ht="12" customHeight="1">
      <c r="A43" s="697"/>
      <c r="B43" s="698" t="s">
        <v>561</v>
      </c>
      <c r="C43" s="721">
        <v>0.9</v>
      </c>
      <c r="D43" s="722">
        <v>1</v>
      </c>
      <c r="E43" s="723">
        <v>2</v>
      </c>
      <c r="F43" s="724">
        <v>2.1</v>
      </c>
      <c r="G43" s="725">
        <v>1.9</v>
      </c>
      <c r="H43" s="722">
        <v>1.8</v>
      </c>
      <c r="I43" s="726">
        <v>10.9</v>
      </c>
      <c r="J43" s="727">
        <v>9</v>
      </c>
      <c r="K43" s="706"/>
      <c r="L43" s="707"/>
      <c r="M43" s="708"/>
      <c r="N43" s="706"/>
      <c r="O43" s="707"/>
      <c r="P43" s="708"/>
      <c r="Q43" s="706"/>
      <c r="R43" s="707"/>
      <c r="S43" s="707"/>
      <c r="T43" s="709"/>
      <c r="U43" s="706"/>
      <c r="V43" s="707"/>
      <c r="W43" s="708"/>
      <c r="X43" s="710"/>
      <c r="Y43" s="711"/>
      <c r="Z43" s="712"/>
      <c r="AA43" s="713"/>
      <c r="AB43" s="315"/>
      <c r="AC43" s="696"/>
      <c r="AD43" s="315"/>
      <c r="AE43" s="315"/>
      <c r="AF43" s="315"/>
      <c r="AG43" s="315"/>
      <c r="AH43" s="315"/>
      <c r="AI43" s="315"/>
      <c r="AJ43" s="315"/>
      <c r="AK43" s="315"/>
      <c r="AL43" s="315"/>
      <c r="AM43" s="315"/>
      <c r="AN43" s="315"/>
      <c r="AO43" s="315"/>
      <c r="AP43" s="315"/>
      <c r="AQ43" s="315"/>
      <c r="AR43" s="315"/>
    </row>
    <row r="44" spans="1:44" s="313" customFormat="1" ht="12" customHeight="1">
      <c r="A44" s="96" t="s">
        <v>584</v>
      </c>
      <c r="B44" s="666" t="s">
        <v>585</v>
      </c>
      <c r="C44" s="714">
        <v>1622</v>
      </c>
      <c r="D44" s="715">
        <v>1405</v>
      </c>
      <c r="E44" s="716">
        <v>5391</v>
      </c>
      <c r="F44" s="668">
        <v>4926</v>
      </c>
      <c r="G44" s="115">
        <v>93577</v>
      </c>
      <c r="H44" s="715">
        <v>81569</v>
      </c>
      <c r="I44" s="717">
        <v>198375</v>
      </c>
      <c r="J44" s="718">
        <v>177053</v>
      </c>
      <c r="K44" s="672"/>
      <c r="L44" s="673"/>
      <c r="M44" s="674"/>
      <c r="N44" s="672"/>
      <c r="O44" s="673"/>
      <c r="P44" s="674"/>
      <c r="Q44" s="672"/>
      <c r="R44" s="673"/>
      <c r="S44" s="673"/>
      <c r="T44" s="675"/>
      <c r="U44" s="672"/>
      <c r="V44" s="673"/>
      <c r="W44" s="674"/>
      <c r="X44" s="116">
        <f t="shared" si="0"/>
        <v>1735.8004080875535</v>
      </c>
      <c r="Y44" s="676">
        <f t="shared" si="1"/>
        <v>1655.8871295168494</v>
      </c>
      <c r="Z44" s="677">
        <v>43</v>
      </c>
      <c r="AA44" s="678">
        <v>43</v>
      </c>
      <c r="AB44" s="315"/>
      <c r="AC44" s="696"/>
      <c r="AD44" s="315"/>
      <c r="AE44" s="315"/>
      <c r="AF44" s="315"/>
      <c r="AG44" s="315"/>
      <c r="AH44" s="315"/>
      <c r="AI44" s="315"/>
      <c r="AJ44" s="315"/>
      <c r="AK44" s="315"/>
      <c r="AL44" s="315"/>
      <c r="AM44" s="315"/>
      <c r="AN44" s="315"/>
      <c r="AO44" s="315"/>
      <c r="AP44" s="315"/>
      <c r="AQ44" s="315"/>
      <c r="AR44" s="315"/>
    </row>
    <row r="45" spans="1:44" s="313" customFormat="1" ht="12" customHeight="1">
      <c r="A45" s="96" t="s">
        <v>586</v>
      </c>
      <c r="B45" s="679" t="s">
        <v>587</v>
      </c>
      <c r="C45" s="680">
        <v>52</v>
      </c>
      <c r="D45" s="682">
        <v>46</v>
      </c>
      <c r="E45" s="681">
        <v>584</v>
      </c>
      <c r="F45" s="719">
        <v>756</v>
      </c>
      <c r="G45" s="720">
        <v>14813</v>
      </c>
      <c r="H45" s="682">
        <v>18777</v>
      </c>
      <c r="I45" s="684">
        <v>45511</v>
      </c>
      <c r="J45" s="685">
        <v>44603</v>
      </c>
      <c r="K45" s="686">
        <v>3.1</v>
      </c>
      <c r="L45" s="687">
        <v>3.1</v>
      </c>
      <c r="M45" s="688" t="s">
        <v>588</v>
      </c>
      <c r="N45" s="686">
        <v>2.9</v>
      </c>
      <c r="O45" s="687">
        <v>3.4</v>
      </c>
      <c r="P45" s="688">
        <v>29.5</v>
      </c>
      <c r="Q45" s="686">
        <v>3.4</v>
      </c>
      <c r="R45" s="687">
        <v>4.2</v>
      </c>
      <c r="S45" s="689">
        <v>26.8</v>
      </c>
      <c r="T45" s="690"/>
      <c r="U45" s="686">
        <v>7.5</v>
      </c>
      <c r="V45" s="687">
        <v>6.1</v>
      </c>
      <c r="W45" s="691" t="s">
        <v>589</v>
      </c>
      <c r="X45" s="692">
        <f t="shared" si="0"/>
        <v>2536.472602739726</v>
      </c>
      <c r="Y45" s="693">
        <f t="shared" si="1"/>
        <v>2483.730158730159</v>
      </c>
      <c r="Z45" s="694">
        <v>33</v>
      </c>
      <c r="AA45" s="695">
        <v>42</v>
      </c>
      <c r="AB45" s="696"/>
      <c r="AC45" s="696"/>
      <c r="AD45" s="315"/>
      <c r="AE45" s="315"/>
      <c r="AF45" s="315"/>
      <c r="AG45" s="315"/>
      <c r="AH45" s="315"/>
      <c r="AI45" s="315"/>
      <c r="AJ45" s="315"/>
      <c r="AK45" s="315"/>
      <c r="AL45" s="315"/>
      <c r="AM45" s="315"/>
      <c r="AN45" s="315"/>
      <c r="AO45" s="315"/>
      <c r="AP45" s="315"/>
      <c r="AQ45" s="315"/>
      <c r="AR45" s="315"/>
    </row>
    <row r="46" spans="1:44" s="313" customFormat="1" ht="12" customHeight="1">
      <c r="A46" s="697"/>
      <c r="B46" s="698" t="s">
        <v>561</v>
      </c>
      <c r="C46" s="721">
        <v>3.2</v>
      </c>
      <c r="D46" s="722">
        <v>3.3</v>
      </c>
      <c r="E46" s="723">
        <v>10.8</v>
      </c>
      <c r="F46" s="724">
        <v>15.3</v>
      </c>
      <c r="G46" s="725">
        <v>15.8</v>
      </c>
      <c r="H46" s="722">
        <v>23</v>
      </c>
      <c r="I46" s="726">
        <v>22.9</v>
      </c>
      <c r="J46" s="727">
        <v>25.2</v>
      </c>
      <c r="K46" s="706"/>
      <c r="L46" s="707"/>
      <c r="M46" s="708"/>
      <c r="N46" s="706"/>
      <c r="O46" s="707"/>
      <c r="P46" s="708"/>
      <c r="Q46" s="706"/>
      <c r="R46" s="707"/>
      <c r="S46" s="707"/>
      <c r="T46" s="709"/>
      <c r="U46" s="706"/>
      <c r="V46" s="707"/>
      <c r="W46" s="708"/>
      <c r="X46" s="710"/>
      <c r="Y46" s="711"/>
      <c r="Z46" s="712"/>
      <c r="AA46" s="713"/>
      <c r="AB46" s="315"/>
      <c r="AC46" s="315"/>
      <c r="AD46" s="315"/>
      <c r="AE46" s="315"/>
      <c r="AF46" s="315"/>
      <c r="AG46" s="315"/>
      <c r="AH46" s="315"/>
      <c r="AI46" s="315"/>
      <c r="AJ46" s="315"/>
      <c r="AK46" s="315"/>
      <c r="AL46" s="315"/>
      <c r="AM46" s="315"/>
      <c r="AN46" s="315"/>
      <c r="AO46" s="315"/>
      <c r="AP46" s="315"/>
      <c r="AQ46" s="315"/>
      <c r="AR46" s="315"/>
    </row>
    <row r="47" spans="1:44" s="313" customFormat="1" ht="12" customHeight="1">
      <c r="A47" s="96" t="s">
        <v>590</v>
      </c>
      <c r="B47" s="666" t="s">
        <v>558</v>
      </c>
      <c r="C47" s="714">
        <v>5441</v>
      </c>
      <c r="D47" s="715">
        <v>4653</v>
      </c>
      <c r="E47" s="716">
        <v>26966</v>
      </c>
      <c r="F47" s="668">
        <v>25182</v>
      </c>
      <c r="G47" s="115">
        <v>405568</v>
      </c>
      <c r="H47" s="715">
        <v>390666</v>
      </c>
      <c r="I47" s="717">
        <v>339663</v>
      </c>
      <c r="J47" s="718">
        <v>390907</v>
      </c>
      <c r="K47" s="672"/>
      <c r="L47" s="673"/>
      <c r="M47" s="674"/>
      <c r="N47" s="672"/>
      <c r="O47" s="673"/>
      <c r="P47" s="674"/>
      <c r="Q47" s="672"/>
      <c r="R47" s="673"/>
      <c r="S47" s="673"/>
      <c r="T47" s="675"/>
      <c r="U47" s="672"/>
      <c r="V47" s="673"/>
      <c r="W47" s="674"/>
      <c r="X47" s="116">
        <f t="shared" si="0"/>
        <v>1503.9976266409553</v>
      </c>
      <c r="Y47" s="676">
        <f t="shared" si="1"/>
        <v>1551.370026209197</v>
      </c>
      <c r="Z47" s="677">
        <v>72</v>
      </c>
      <c r="AA47" s="678">
        <v>60</v>
      </c>
      <c r="AB47" s="315"/>
      <c r="AC47" s="315"/>
      <c r="AD47" s="315"/>
      <c r="AE47" s="315"/>
      <c r="AF47" s="315"/>
      <c r="AG47" s="315"/>
      <c r="AH47" s="315"/>
      <c r="AI47" s="315"/>
      <c r="AJ47" s="315"/>
      <c r="AK47" s="315"/>
      <c r="AL47" s="315"/>
      <c r="AM47" s="315"/>
      <c r="AN47" s="315"/>
      <c r="AO47" s="315"/>
      <c r="AP47" s="315"/>
      <c r="AQ47" s="315"/>
      <c r="AR47" s="315"/>
    </row>
    <row r="48" spans="1:44" s="313" customFormat="1" ht="12" customHeight="1">
      <c r="A48" s="96"/>
      <c r="B48" s="679" t="s">
        <v>559</v>
      </c>
      <c r="C48" s="680">
        <v>236</v>
      </c>
      <c r="D48" s="682">
        <v>259</v>
      </c>
      <c r="E48" s="681">
        <v>2074</v>
      </c>
      <c r="F48" s="719">
        <v>2907</v>
      </c>
      <c r="G48" s="720">
        <v>41754</v>
      </c>
      <c r="H48" s="682">
        <v>55854</v>
      </c>
      <c r="I48" s="684">
        <v>86377</v>
      </c>
      <c r="J48" s="685">
        <v>143068</v>
      </c>
      <c r="K48" s="686">
        <v>14.3</v>
      </c>
      <c r="L48" s="687">
        <v>17.4</v>
      </c>
      <c r="M48" s="688">
        <v>9.7</v>
      </c>
      <c r="N48" s="686">
        <v>10.3</v>
      </c>
      <c r="O48" s="687">
        <v>13</v>
      </c>
      <c r="P48" s="688">
        <v>40.2</v>
      </c>
      <c r="Q48" s="686">
        <v>9.5</v>
      </c>
      <c r="R48" s="687">
        <v>12.6</v>
      </c>
      <c r="S48" s="689">
        <v>33.8</v>
      </c>
      <c r="T48" s="690"/>
      <c r="U48" s="728" t="s">
        <v>591</v>
      </c>
      <c r="V48" s="687">
        <v>19.6</v>
      </c>
      <c r="W48" s="691">
        <v>65.6</v>
      </c>
      <c r="X48" s="692">
        <f t="shared" si="0"/>
        <v>2013.2111861137896</v>
      </c>
      <c r="Y48" s="693">
        <f t="shared" si="1"/>
        <v>1921.3622291021672</v>
      </c>
      <c r="Z48" s="694">
        <v>48</v>
      </c>
      <c r="AA48" s="695">
        <v>39</v>
      </c>
      <c r="AB48" s="696"/>
      <c r="AC48" s="696"/>
      <c r="AD48" s="315"/>
      <c r="AE48" s="315"/>
      <c r="AF48" s="315"/>
      <c r="AG48" s="315"/>
      <c r="AH48" s="315"/>
      <c r="AI48" s="315"/>
      <c r="AJ48" s="315"/>
      <c r="AK48" s="315"/>
      <c r="AL48" s="315"/>
      <c r="AM48" s="315"/>
      <c r="AN48" s="315"/>
      <c r="AO48" s="315"/>
      <c r="AP48" s="315"/>
      <c r="AQ48" s="315"/>
      <c r="AR48" s="315"/>
    </row>
    <row r="49" spans="1:44" s="313" customFormat="1" ht="12" customHeight="1" thickBot="1">
      <c r="A49" s="729"/>
      <c r="B49" s="622" t="s">
        <v>561</v>
      </c>
      <c r="C49" s="730">
        <v>4.3</v>
      </c>
      <c r="D49" s="731">
        <v>5.6</v>
      </c>
      <c r="E49" s="732">
        <v>7.7</v>
      </c>
      <c r="F49" s="733">
        <v>11.5</v>
      </c>
      <c r="G49" s="734">
        <v>10.3</v>
      </c>
      <c r="H49" s="731">
        <v>14.3</v>
      </c>
      <c r="I49" s="735">
        <v>25.4</v>
      </c>
      <c r="J49" s="736">
        <v>36.6</v>
      </c>
      <c r="K49" s="737"/>
      <c r="L49" s="738"/>
      <c r="M49" s="739"/>
      <c r="N49" s="737"/>
      <c r="O49" s="738"/>
      <c r="P49" s="739"/>
      <c r="Q49" s="737"/>
      <c r="R49" s="738"/>
      <c r="S49" s="738"/>
      <c r="T49" s="740"/>
      <c r="U49" s="737"/>
      <c r="V49" s="738"/>
      <c r="W49" s="739"/>
      <c r="X49" s="119"/>
      <c r="Y49" s="741"/>
      <c r="Z49" s="742"/>
      <c r="AA49" s="743"/>
      <c r="AB49" s="315"/>
      <c r="AC49" s="315"/>
      <c r="AD49" s="315"/>
      <c r="AE49" s="315"/>
      <c r="AF49" s="315"/>
      <c r="AG49" s="315"/>
      <c r="AH49" s="315"/>
      <c r="AI49" s="315"/>
      <c r="AJ49" s="315"/>
      <c r="AK49" s="315"/>
      <c r="AL49" s="315"/>
      <c r="AM49" s="315"/>
      <c r="AN49" s="315"/>
      <c r="AO49" s="315"/>
      <c r="AP49" s="315"/>
      <c r="AQ49" s="315"/>
      <c r="AR49" s="315"/>
    </row>
    <row r="50" ht="12" customHeight="1">
      <c r="A50" s="744" t="s">
        <v>592</v>
      </c>
    </row>
    <row r="51" ht="12" customHeight="1"/>
    <row r="52" ht="12" customHeight="1"/>
  </sheetData>
  <printOptions/>
  <pageMargins left="0.3937007874015748" right="0.3937007874015748" top="0.5905511811023623" bottom="0.984251968503937" header="0.35433070866141736" footer="0.5118110236220472"/>
  <pageSetup horizontalDpi="600" verticalDpi="600" orientation="portrait" paperSize="9" scale="95" r:id="rId1"/>
  <colBreaks count="1" manualBreakCount="1">
    <brk id="9" max="51" man="1"/>
  </colBreaks>
</worksheet>
</file>

<file path=xl/worksheets/sheet14.xml><?xml version="1.0" encoding="utf-8"?>
<worksheet xmlns="http://schemas.openxmlformats.org/spreadsheetml/2006/main" xmlns:r="http://schemas.openxmlformats.org/officeDocument/2006/relationships">
  <dimension ref="A2:K99"/>
  <sheetViews>
    <sheetView workbookViewId="0" topLeftCell="A1">
      <selection activeCell="C85" sqref="C85"/>
    </sheetView>
  </sheetViews>
  <sheetFormatPr defaultColWidth="9.00390625" defaultRowHeight="13.5"/>
  <cols>
    <col min="1" max="1" width="1.875" style="0" customWidth="1"/>
    <col min="2" max="2" width="5.75390625" style="0" customWidth="1"/>
    <col min="3" max="3" width="24.375" style="0" customWidth="1"/>
    <col min="4" max="4" width="7.875" style="0" customWidth="1"/>
    <col min="5" max="5" width="6.625" style="0" customWidth="1"/>
    <col min="6" max="6" width="7.875" style="0" customWidth="1"/>
    <col min="7" max="7" width="6.875" style="0" customWidth="1"/>
    <col min="8" max="8" width="9.125" style="0" customWidth="1"/>
    <col min="9" max="9" width="7.00390625" style="0" customWidth="1"/>
    <col min="10" max="10" width="9.125" style="0" customWidth="1"/>
    <col min="11" max="11" width="7.25390625" style="0" customWidth="1"/>
  </cols>
  <sheetData>
    <row r="1" ht="19.5" customHeight="1"/>
    <row r="2" ht="19.5" customHeight="1">
      <c r="A2" s="1" t="s">
        <v>422</v>
      </c>
    </row>
    <row r="3" ht="19.5" customHeight="1"/>
    <row r="4" s="5" customFormat="1" ht="19.5" customHeight="1">
      <c r="A4" s="2" t="s">
        <v>432</v>
      </c>
    </row>
    <row r="5" s="5" customFormat="1" ht="19.5" customHeight="1">
      <c r="A5" s="3" t="s">
        <v>433</v>
      </c>
    </row>
    <row r="6" spans="1:2" s="5" customFormat="1" ht="19.5" customHeight="1">
      <c r="A6" s="4" t="s">
        <v>434</v>
      </c>
      <c r="B6" s="4"/>
    </row>
    <row r="7" spans="1:2" s="5" customFormat="1" ht="19.5" customHeight="1">
      <c r="A7" s="4" t="s">
        <v>435</v>
      </c>
      <c r="B7" s="4"/>
    </row>
    <row r="8" spans="1:2" s="5" customFormat="1" ht="19.5" customHeight="1">
      <c r="A8" s="4" t="s">
        <v>436</v>
      </c>
      <c r="B8" s="4"/>
    </row>
    <row r="9" spans="1:2" s="5" customFormat="1" ht="19.5" customHeight="1">
      <c r="A9" s="4" t="s">
        <v>437</v>
      </c>
      <c r="B9" s="4"/>
    </row>
    <row r="10" s="5" customFormat="1" ht="19.5" customHeight="1">
      <c r="A10" s="3" t="s">
        <v>423</v>
      </c>
    </row>
    <row r="11" spans="1:2" s="5" customFormat="1" ht="19.5" customHeight="1">
      <c r="A11" s="4" t="s">
        <v>438</v>
      </c>
      <c r="B11" s="4"/>
    </row>
    <row r="12" spans="1:2" s="5" customFormat="1" ht="19.5" customHeight="1">
      <c r="A12" s="4" t="s">
        <v>439</v>
      </c>
      <c r="B12" s="4"/>
    </row>
    <row r="13" spans="1:2" s="5" customFormat="1" ht="19.5" customHeight="1">
      <c r="A13" s="4" t="s">
        <v>440</v>
      </c>
      <c r="B13" s="4"/>
    </row>
    <row r="14" spans="1:2" s="5" customFormat="1" ht="19.5" customHeight="1">
      <c r="A14" s="4" t="s">
        <v>441</v>
      </c>
      <c r="B14" s="4"/>
    </row>
    <row r="15" s="5" customFormat="1" ht="19.5" customHeight="1">
      <c r="A15" s="3" t="s">
        <v>442</v>
      </c>
    </row>
    <row r="16" s="5" customFormat="1" ht="19.5" customHeight="1">
      <c r="A16" s="4" t="s">
        <v>443</v>
      </c>
    </row>
    <row r="17" s="5" customFormat="1" ht="19.5" customHeight="1">
      <c r="A17" s="4" t="s">
        <v>444</v>
      </c>
    </row>
    <row r="18" s="5" customFormat="1" ht="19.5" customHeight="1">
      <c r="A18" s="4" t="s">
        <v>1147</v>
      </c>
    </row>
    <row r="19" spans="1:9" ht="19.5" customHeight="1">
      <c r="A19" s="4" t="s">
        <v>1148</v>
      </c>
      <c r="B19" s="5"/>
      <c r="C19" s="5"/>
      <c r="D19" s="5"/>
      <c r="E19" s="5"/>
      <c r="F19" s="5"/>
      <c r="G19" s="5"/>
      <c r="H19" s="5"/>
      <c r="I19" s="5"/>
    </row>
    <row r="20" spans="1:9" s="12" customFormat="1" ht="19.5" customHeight="1">
      <c r="A20" s="3" t="s">
        <v>1149</v>
      </c>
      <c r="B20" s="8"/>
      <c r="C20" s="8"/>
      <c r="D20" s="8"/>
      <c r="E20" s="8"/>
      <c r="F20" s="8"/>
      <c r="G20" s="8"/>
      <c r="H20" s="8"/>
      <c r="I20" s="8"/>
    </row>
    <row r="21" spans="1:2" s="319" customFormat="1" ht="19.5" customHeight="1">
      <c r="A21" s="127" t="s">
        <v>1150</v>
      </c>
      <c r="B21" s="318"/>
    </row>
    <row r="22" spans="1:10" s="321" customFormat="1" ht="19.5" customHeight="1">
      <c r="A22" s="167" t="s">
        <v>1151</v>
      </c>
      <c r="B22" s="66"/>
      <c r="C22" s="320"/>
      <c r="D22" s="90"/>
      <c r="E22" s="90"/>
      <c r="F22" s="90"/>
      <c r="G22" s="90"/>
      <c r="H22" s="90"/>
      <c r="I22" s="90"/>
      <c r="J22" s="90"/>
    </row>
    <row r="23" spans="1:10" s="321" customFormat="1" ht="19.5" customHeight="1">
      <c r="A23" s="167" t="s">
        <v>1152</v>
      </c>
      <c r="B23" s="322"/>
      <c r="C23" s="322"/>
      <c r="D23" s="90"/>
      <c r="E23" s="90"/>
      <c r="F23" s="90"/>
      <c r="G23" s="90"/>
      <c r="H23" s="90"/>
      <c r="I23" s="90"/>
      <c r="J23" s="90"/>
    </row>
    <row r="24" s="315" customFormat="1" ht="19.5" customHeight="1">
      <c r="A24" s="314" t="s">
        <v>1153</v>
      </c>
    </row>
    <row r="25" s="315" customFormat="1" ht="12.75" customHeight="1"/>
    <row r="26" s="315" customFormat="1" ht="19.5" customHeight="1" thickBot="1">
      <c r="B26" s="323" t="s">
        <v>1154</v>
      </c>
    </row>
    <row r="27" spans="2:11" s="315" customFormat="1" ht="15" customHeight="1">
      <c r="B27" s="324"/>
      <c r="C27" s="325"/>
      <c r="D27" s="841" t="s">
        <v>1155</v>
      </c>
      <c r="E27" s="843"/>
      <c r="F27" s="841" t="s">
        <v>1156</v>
      </c>
      <c r="G27" s="843"/>
      <c r="H27" s="841" t="s">
        <v>0</v>
      </c>
      <c r="I27" s="843"/>
      <c r="J27" s="841" t="s">
        <v>1</v>
      </c>
      <c r="K27" s="843"/>
    </row>
    <row r="28" spans="2:11" s="5" customFormat="1" ht="15" customHeight="1">
      <c r="B28" s="326"/>
      <c r="C28" s="327"/>
      <c r="D28" s="328" t="s">
        <v>2</v>
      </c>
      <c r="E28" s="329" t="s">
        <v>3</v>
      </c>
      <c r="F28" s="158" t="s">
        <v>4</v>
      </c>
      <c r="G28" s="330" t="s">
        <v>3</v>
      </c>
      <c r="H28" s="328" t="s">
        <v>4</v>
      </c>
      <c r="I28" s="329" t="s">
        <v>3</v>
      </c>
      <c r="J28" s="158" t="s">
        <v>4</v>
      </c>
      <c r="K28" s="331" t="s">
        <v>3</v>
      </c>
    </row>
    <row r="29" spans="2:11" s="5" customFormat="1" ht="15" customHeight="1">
      <c r="B29" s="20"/>
      <c r="C29" s="8"/>
      <c r="D29" s="67" t="s">
        <v>5</v>
      </c>
      <c r="E29" s="332" t="s">
        <v>6</v>
      </c>
      <c r="F29" s="333" t="s">
        <v>7</v>
      </c>
      <c r="G29" s="32" t="s">
        <v>8</v>
      </c>
      <c r="H29" s="334" t="s">
        <v>9</v>
      </c>
      <c r="I29" s="335" t="s">
        <v>10</v>
      </c>
      <c r="J29" s="333" t="s">
        <v>11</v>
      </c>
      <c r="K29" s="34" t="s">
        <v>10</v>
      </c>
    </row>
    <row r="30" spans="2:11" s="5" customFormat="1" ht="15" customHeight="1">
      <c r="B30" s="70" t="s">
        <v>12</v>
      </c>
      <c r="C30" s="36" t="s">
        <v>13</v>
      </c>
      <c r="D30" s="114">
        <v>1020</v>
      </c>
      <c r="E30" s="336">
        <v>100</v>
      </c>
      <c r="F30" s="337">
        <v>15933</v>
      </c>
      <c r="G30" s="50">
        <v>100</v>
      </c>
      <c r="H30" s="37">
        <v>340633</v>
      </c>
      <c r="I30" s="338">
        <v>100</v>
      </c>
      <c r="J30" s="337">
        <v>656714</v>
      </c>
      <c r="K30" s="51">
        <v>100</v>
      </c>
    </row>
    <row r="31" spans="2:11" s="5" customFormat="1" ht="15" customHeight="1">
      <c r="B31" s="77">
        <v>55</v>
      </c>
      <c r="C31" s="8" t="s">
        <v>14</v>
      </c>
      <c r="D31" s="117">
        <v>25</v>
      </c>
      <c r="E31" s="339">
        <v>2.5</v>
      </c>
      <c r="F31" s="340">
        <v>4321</v>
      </c>
      <c r="G31" s="52">
        <v>27.1</v>
      </c>
      <c r="H31" s="44">
        <v>93968</v>
      </c>
      <c r="I31" s="339">
        <v>27.6</v>
      </c>
      <c r="J31" s="340">
        <v>192774</v>
      </c>
      <c r="K31" s="53">
        <v>29.4</v>
      </c>
    </row>
    <row r="32" spans="2:11" s="5" customFormat="1" ht="15" customHeight="1">
      <c r="B32" s="77">
        <v>56</v>
      </c>
      <c r="C32" s="8" t="s">
        <v>15</v>
      </c>
      <c r="D32" s="117">
        <v>398</v>
      </c>
      <c r="E32" s="339">
        <v>39</v>
      </c>
      <c r="F32" s="340">
        <v>1978</v>
      </c>
      <c r="G32" s="52">
        <v>12.4</v>
      </c>
      <c r="H32" s="44">
        <v>38857</v>
      </c>
      <c r="I32" s="341">
        <v>11.4</v>
      </c>
      <c r="J32" s="342">
        <v>95637</v>
      </c>
      <c r="K32" s="53">
        <v>14.6</v>
      </c>
    </row>
    <row r="33" spans="2:11" s="5" customFormat="1" ht="15" customHeight="1">
      <c r="B33" s="77">
        <v>57</v>
      </c>
      <c r="C33" s="8" t="s">
        <v>424</v>
      </c>
      <c r="D33" s="117">
        <v>283</v>
      </c>
      <c r="E33" s="339">
        <v>27.7</v>
      </c>
      <c r="F33" s="340">
        <v>6610</v>
      </c>
      <c r="G33" s="52">
        <v>41.5</v>
      </c>
      <c r="H33" s="44">
        <v>140033</v>
      </c>
      <c r="I33" s="341">
        <v>41.1</v>
      </c>
      <c r="J33" s="342">
        <v>172469</v>
      </c>
      <c r="K33" s="53">
        <v>26.3</v>
      </c>
    </row>
    <row r="34" spans="2:11" s="5" customFormat="1" ht="15" customHeight="1">
      <c r="B34" s="77">
        <v>58</v>
      </c>
      <c r="C34" s="8" t="s">
        <v>425</v>
      </c>
      <c r="D34" s="117">
        <v>2</v>
      </c>
      <c r="E34" s="339">
        <v>0.2</v>
      </c>
      <c r="F34" s="343" t="s">
        <v>16</v>
      </c>
      <c r="G34" s="344" t="s">
        <v>16</v>
      </c>
      <c r="H34" s="345" t="s">
        <v>16</v>
      </c>
      <c r="I34" s="346" t="s">
        <v>16</v>
      </c>
      <c r="J34" s="347" t="s">
        <v>16</v>
      </c>
      <c r="K34" s="348" t="s">
        <v>16</v>
      </c>
    </row>
    <row r="35" spans="2:11" s="5" customFormat="1" ht="15" customHeight="1">
      <c r="B35" s="77">
        <v>59</v>
      </c>
      <c r="C35" s="8" t="s">
        <v>17</v>
      </c>
      <c r="D35" s="117">
        <v>60</v>
      </c>
      <c r="E35" s="339">
        <v>5.9</v>
      </c>
      <c r="F35" s="340">
        <v>954</v>
      </c>
      <c r="G35" s="52">
        <v>6</v>
      </c>
      <c r="H35" s="44">
        <v>29449</v>
      </c>
      <c r="I35" s="341">
        <v>8.6</v>
      </c>
      <c r="J35" s="342">
        <v>81276</v>
      </c>
      <c r="K35" s="53">
        <v>12.4</v>
      </c>
    </row>
    <row r="36" spans="2:11" s="5" customFormat="1" ht="15" customHeight="1" thickBot="1">
      <c r="B36" s="85">
        <v>60</v>
      </c>
      <c r="C36" s="24" t="s">
        <v>426</v>
      </c>
      <c r="D36" s="120">
        <v>252</v>
      </c>
      <c r="E36" s="349">
        <v>24.7</v>
      </c>
      <c r="F36" s="350">
        <v>2057</v>
      </c>
      <c r="G36" s="61">
        <v>12.9</v>
      </c>
      <c r="H36" s="56">
        <v>38215</v>
      </c>
      <c r="I36" s="351">
        <v>11.2</v>
      </c>
      <c r="J36" s="352">
        <v>111508</v>
      </c>
      <c r="K36" s="62">
        <v>17</v>
      </c>
    </row>
    <row r="37" s="5" customFormat="1" ht="15" customHeight="1"/>
    <row r="38" spans="2:11" s="5" customFormat="1" ht="15" customHeight="1" thickBot="1">
      <c r="B38" s="323" t="s">
        <v>18</v>
      </c>
      <c r="C38" s="315"/>
      <c r="D38" s="315"/>
      <c r="E38" s="315"/>
      <c r="F38" s="315"/>
      <c r="G38" s="315"/>
      <c r="H38" s="315"/>
      <c r="I38" s="315"/>
      <c r="J38" s="315"/>
      <c r="K38" s="315"/>
    </row>
    <row r="39" spans="2:11" s="5" customFormat="1" ht="15" customHeight="1">
      <c r="B39" s="324"/>
      <c r="C39" s="325"/>
      <c r="D39" s="841" t="s">
        <v>1155</v>
      </c>
      <c r="E39" s="843"/>
      <c r="F39" s="841" t="s">
        <v>1156</v>
      </c>
      <c r="G39" s="843"/>
      <c r="H39" s="841" t="s">
        <v>0</v>
      </c>
      <c r="I39" s="843"/>
      <c r="J39" s="841" t="s">
        <v>1</v>
      </c>
      <c r="K39" s="843"/>
    </row>
    <row r="40" spans="2:11" s="5" customFormat="1" ht="15" customHeight="1">
      <c r="B40" s="326"/>
      <c r="C40" s="327"/>
      <c r="D40" s="328" t="s">
        <v>19</v>
      </c>
      <c r="E40" s="329" t="s">
        <v>20</v>
      </c>
      <c r="F40" s="158" t="s">
        <v>19</v>
      </c>
      <c r="G40" s="330" t="s">
        <v>20</v>
      </c>
      <c r="H40" s="328" t="s">
        <v>19</v>
      </c>
      <c r="I40" s="329" t="s">
        <v>20</v>
      </c>
      <c r="J40" s="158" t="s">
        <v>19</v>
      </c>
      <c r="K40" s="331" t="s">
        <v>20</v>
      </c>
    </row>
    <row r="41" spans="2:11" s="5" customFormat="1" ht="15" customHeight="1">
      <c r="B41" s="20"/>
      <c r="C41" s="8"/>
      <c r="D41" s="67" t="s">
        <v>5</v>
      </c>
      <c r="E41" s="332" t="s">
        <v>6</v>
      </c>
      <c r="F41" s="333" t="s">
        <v>7</v>
      </c>
      <c r="G41" s="32" t="s">
        <v>8</v>
      </c>
      <c r="H41" s="67" t="s">
        <v>9</v>
      </c>
      <c r="I41" s="332" t="s">
        <v>10</v>
      </c>
      <c r="J41" s="333" t="s">
        <v>11</v>
      </c>
      <c r="K41" s="34" t="s">
        <v>10</v>
      </c>
    </row>
    <row r="42" spans="2:11" s="5" customFormat="1" ht="15" customHeight="1">
      <c r="B42" s="70" t="s">
        <v>12</v>
      </c>
      <c r="C42" s="36" t="s">
        <v>13</v>
      </c>
      <c r="D42" s="37">
        <v>14995</v>
      </c>
      <c r="E42" s="338">
        <v>6.8</v>
      </c>
      <c r="F42" s="337">
        <v>75123</v>
      </c>
      <c r="G42" s="50">
        <v>21.2</v>
      </c>
      <c r="H42" s="37">
        <v>1181779</v>
      </c>
      <c r="I42" s="338">
        <v>28.8</v>
      </c>
      <c r="J42" s="337">
        <v>1566034</v>
      </c>
      <c r="K42" s="51">
        <v>41.9</v>
      </c>
    </row>
    <row r="43" spans="2:11" s="5" customFormat="1" ht="15" customHeight="1">
      <c r="B43" s="77">
        <v>55</v>
      </c>
      <c r="C43" s="8" t="s">
        <v>14</v>
      </c>
      <c r="D43" s="44">
        <v>53</v>
      </c>
      <c r="E43" s="339">
        <v>47.2</v>
      </c>
      <c r="F43" s="340">
        <v>4416</v>
      </c>
      <c r="G43" s="52">
        <v>97.8</v>
      </c>
      <c r="H43" s="44">
        <v>95919</v>
      </c>
      <c r="I43" s="339">
        <v>98</v>
      </c>
      <c r="J43" s="340">
        <v>196950</v>
      </c>
      <c r="K43" s="53">
        <v>97.9</v>
      </c>
    </row>
    <row r="44" spans="2:11" s="5" customFormat="1" ht="15" customHeight="1">
      <c r="B44" s="77">
        <v>56</v>
      </c>
      <c r="C44" s="8" t="s">
        <v>15</v>
      </c>
      <c r="D44" s="44">
        <v>1936</v>
      </c>
      <c r="E44" s="339">
        <v>20.6</v>
      </c>
      <c r="F44" s="340">
        <v>6490</v>
      </c>
      <c r="G44" s="52">
        <v>30.5</v>
      </c>
      <c r="H44" s="44">
        <v>91956</v>
      </c>
      <c r="I44" s="339">
        <v>42.3</v>
      </c>
      <c r="J44" s="340">
        <v>248562</v>
      </c>
      <c r="K44" s="53">
        <v>38.5</v>
      </c>
    </row>
    <row r="45" spans="2:11" s="5" customFormat="1" ht="15" customHeight="1">
      <c r="B45" s="77">
        <v>57</v>
      </c>
      <c r="C45" s="8" t="s">
        <v>424</v>
      </c>
      <c r="D45" s="44">
        <v>6016</v>
      </c>
      <c r="E45" s="339">
        <v>4.7</v>
      </c>
      <c r="F45" s="340">
        <v>29022</v>
      </c>
      <c r="G45" s="52">
        <v>22.8</v>
      </c>
      <c r="H45" s="44">
        <v>395972</v>
      </c>
      <c r="I45" s="339">
        <v>35.4</v>
      </c>
      <c r="J45" s="340">
        <v>514889</v>
      </c>
      <c r="K45" s="53">
        <v>33.5</v>
      </c>
    </row>
    <row r="46" spans="2:11" s="5" customFormat="1" ht="15" customHeight="1">
      <c r="B46" s="77">
        <v>58</v>
      </c>
      <c r="C46" s="8" t="s">
        <v>425</v>
      </c>
      <c r="D46" s="44">
        <v>932</v>
      </c>
      <c r="E46" s="339">
        <v>0.2</v>
      </c>
      <c r="F46" s="340">
        <v>5087</v>
      </c>
      <c r="G46" s="353" t="s">
        <v>16</v>
      </c>
      <c r="H46" s="44">
        <v>125697</v>
      </c>
      <c r="I46" s="354" t="s">
        <v>16</v>
      </c>
      <c r="J46" s="340">
        <v>37673</v>
      </c>
      <c r="K46" s="355" t="s">
        <v>16</v>
      </c>
    </row>
    <row r="47" spans="2:11" ht="13.5">
      <c r="B47" s="77">
        <v>59</v>
      </c>
      <c r="C47" s="8" t="s">
        <v>17</v>
      </c>
      <c r="D47" s="44">
        <v>1405</v>
      </c>
      <c r="E47" s="339">
        <v>4.3</v>
      </c>
      <c r="F47" s="340">
        <v>4926</v>
      </c>
      <c r="G47" s="52">
        <v>19.4</v>
      </c>
      <c r="H47" s="44">
        <v>81569</v>
      </c>
      <c r="I47" s="339">
        <v>36.1</v>
      </c>
      <c r="J47" s="340">
        <v>177053</v>
      </c>
      <c r="K47" s="53">
        <v>45.9</v>
      </c>
    </row>
    <row r="48" spans="2:11" ht="14.25" thickBot="1">
      <c r="B48" s="85">
        <v>60</v>
      </c>
      <c r="C48" s="24" t="s">
        <v>426</v>
      </c>
      <c r="D48" s="56">
        <v>4653</v>
      </c>
      <c r="E48" s="349">
        <v>5.4</v>
      </c>
      <c r="F48" s="350">
        <v>25182</v>
      </c>
      <c r="G48" s="61">
        <v>8.2</v>
      </c>
      <c r="H48" s="56">
        <v>390666</v>
      </c>
      <c r="I48" s="349">
        <v>9.8</v>
      </c>
      <c r="J48" s="350">
        <v>390907</v>
      </c>
      <c r="K48" s="62">
        <v>28.5</v>
      </c>
    </row>
    <row r="49" ht="19.5" customHeight="1"/>
    <row r="50" ht="19.5" customHeight="1">
      <c r="A50" s="2" t="s">
        <v>21</v>
      </c>
    </row>
    <row r="51" s="5" customFormat="1" ht="19.5" customHeight="1">
      <c r="A51" s="4" t="s">
        <v>22</v>
      </c>
    </row>
    <row r="52" s="5" customFormat="1" ht="19.5" customHeight="1">
      <c r="A52" s="4" t="s">
        <v>23</v>
      </c>
    </row>
    <row r="53" s="5" customFormat="1" ht="19.5" customHeight="1">
      <c r="A53" s="4" t="s">
        <v>24</v>
      </c>
    </row>
    <row r="54" s="5" customFormat="1" ht="19.5" customHeight="1">
      <c r="A54" s="4" t="s">
        <v>25</v>
      </c>
    </row>
    <row r="55" s="5" customFormat="1" ht="19.5" customHeight="1">
      <c r="A55" s="4" t="s">
        <v>26</v>
      </c>
    </row>
    <row r="56" s="5" customFormat="1" ht="19.5" customHeight="1">
      <c r="A56" s="4" t="s">
        <v>27</v>
      </c>
    </row>
    <row r="57" s="5" customFormat="1" ht="19.5" customHeight="1"/>
    <row r="58" spans="1:3" s="5" customFormat="1" ht="19.5" customHeight="1" thickBot="1">
      <c r="A58" s="15"/>
      <c r="B58" s="15"/>
      <c r="C58" s="15" t="s">
        <v>28</v>
      </c>
    </row>
    <row r="59" spans="3:11" s="5" customFormat="1" ht="15.75" customHeight="1" thickBot="1">
      <c r="C59" s="356"/>
      <c r="D59" s="767" t="s">
        <v>29</v>
      </c>
      <c r="E59" s="875"/>
      <c r="F59" s="873" t="s">
        <v>1156</v>
      </c>
      <c r="G59" s="874"/>
      <c r="H59" s="873" t="s">
        <v>0</v>
      </c>
      <c r="I59" s="875"/>
      <c r="J59" s="873" t="s">
        <v>1</v>
      </c>
      <c r="K59" s="769"/>
    </row>
    <row r="60" spans="3:11" s="5" customFormat="1" ht="15.75" customHeight="1">
      <c r="C60" s="20"/>
      <c r="D60" s="20"/>
      <c r="E60" s="333" t="s">
        <v>5</v>
      </c>
      <c r="F60" s="357"/>
      <c r="G60" s="333" t="s">
        <v>427</v>
      </c>
      <c r="H60" s="357"/>
      <c r="I60" s="333" t="s">
        <v>9</v>
      </c>
      <c r="J60" s="357"/>
      <c r="K60" s="34" t="s">
        <v>11</v>
      </c>
    </row>
    <row r="61" spans="3:11" s="5" customFormat="1" ht="15.75" customHeight="1">
      <c r="C61" s="70" t="s">
        <v>30</v>
      </c>
      <c r="D61" s="358">
        <v>1020</v>
      </c>
      <c r="E61" s="359"/>
      <c r="F61" s="360">
        <v>15933</v>
      </c>
      <c r="G61" s="361"/>
      <c r="H61" s="360">
        <v>340633</v>
      </c>
      <c r="I61" s="361"/>
      <c r="J61" s="360">
        <v>656714</v>
      </c>
      <c r="K61" s="113"/>
    </row>
    <row r="62" spans="3:11" s="5" customFormat="1" ht="15.75" customHeight="1">
      <c r="C62" s="77"/>
      <c r="D62" s="362"/>
      <c r="E62" s="363"/>
      <c r="F62" s="364"/>
      <c r="G62" s="365"/>
      <c r="H62" s="364"/>
      <c r="I62" s="365"/>
      <c r="J62" s="364"/>
      <c r="K62" s="49"/>
    </row>
    <row r="63" spans="3:11" s="5" customFormat="1" ht="15.75" customHeight="1">
      <c r="C63" s="70" t="s">
        <v>31</v>
      </c>
      <c r="D63" s="366">
        <v>891</v>
      </c>
      <c r="E63" s="367"/>
      <c r="F63" s="360">
        <v>13670</v>
      </c>
      <c r="G63" s="361"/>
      <c r="H63" s="360">
        <v>291882</v>
      </c>
      <c r="I63" s="361"/>
      <c r="J63" s="360">
        <v>550446</v>
      </c>
      <c r="K63" s="113"/>
    </row>
    <row r="64" spans="3:11" s="5" customFormat="1" ht="15.75" customHeight="1">
      <c r="C64" s="77"/>
      <c r="D64" s="362"/>
      <c r="E64" s="363"/>
      <c r="F64" s="364"/>
      <c r="G64" s="365"/>
      <c r="H64" s="364"/>
      <c r="I64" s="365"/>
      <c r="J64" s="364"/>
      <c r="K64" s="49"/>
    </row>
    <row r="65" spans="1:11" ht="15.75" customHeight="1">
      <c r="A65" s="5"/>
      <c r="B65" s="5"/>
      <c r="C65" s="77" t="s">
        <v>428</v>
      </c>
      <c r="D65" s="362">
        <v>616</v>
      </c>
      <c r="E65" s="368"/>
      <c r="F65" s="364">
        <v>7137</v>
      </c>
      <c r="G65" s="365"/>
      <c r="H65" s="364">
        <v>143977</v>
      </c>
      <c r="I65" s="365"/>
      <c r="J65" s="364">
        <v>260601</v>
      </c>
      <c r="K65" s="369"/>
    </row>
    <row r="66" spans="1:11" ht="15.75" customHeight="1">
      <c r="A66" s="5"/>
      <c r="B66" s="5"/>
      <c r="C66" s="77" t="s">
        <v>429</v>
      </c>
      <c r="D66" s="362">
        <v>37</v>
      </c>
      <c r="E66" s="368"/>
      <c r="F66" s="364">
        <v>998</v>
      </c>
      <c r="G66" s="365"/>
      <c r="H66" s="364">
        <v>21326</v>
      </c>
      <c r="I66" s="365"/>
      <c r="J66" s="364">
        <v>55725</v>
      </c>
      <c r="K66" s="369"/>
    </row>
    <row r="67" spans="1:11" ht="15.75" customHeight="1">
      <c r="A67" s="5"/>
      <c r="B67" s="5"/>
      <c r="C67" s="77" t="s">
        <v>430</v>
      </c>
      <c r="D67" s="362">
        <v>57</v>
      </c>
      <c r="E67" s="368"/>
      <c r="F67" s="364">
        <v>1330</v>
      </c>
      <c r="G67" s="365"/>
      <c r="H67" s="364">
        <v>29014</v>
      </c>
      <c r="I67" s="365"/>
      <c r="J67" s="364">
        <v>59688</v>
      </c>
      <c r="K67" s="369"/>
    </row>
    <row r="68" spans="1:11" ht="15.75" customHeight="1">
      <c r="A68" s="5"/>
      <c r="B68" s="5"/>
      <c r="C68" s="77" t="s">
        <v>32</v>
      </c>
      <c r="D68" s="362">
        <v>50</v>
      </c>
      <c r="E68" s="368"/>
      <c r="F68" s="364">
        <v>1051</v>
      </c>
      <c r="G68" s="365"/>
      <c r="H68" s="364">
        <v>22660</v>
      </c>
      <c r="I68" s="365"/>
      <c r="J68" s="364">
        <v>35909</v>
      </c>
      <c r="K68" s="369"/>
    </row>
    <row r="69" spans="1:11" ht="15.75" customHeight="1">
      <c r="A69" s="5"/>
      <c r="B69" s="5"/>
      <c r="C69" s="77" t="s">
        <v>33</v>
      </c>
      <c r="D69" s="362">
        <v>30</v>
      </c>
      <c r="E69" s="368"/>
      <c r="F69" s="364">
        <v>687</v>
      </c>
      <c r="G69" s="365"/>
      <c r="H69" s="364">
        <v>16393</v>
      </c>
      <c r="I69" s="365"/>
      <c r="J69" s="364">
        <v>32653</v>
      </c>
      <c r="K69" s="369"/>
    </row>
    <row r="70" spans="1:11" ht="15.75" customHeight="1">
      <c r="A70" s="5"/>
      <c r="B70" s="5"/>
      <c r="C70" s="77" t="s">
        <v>34</v>
      </c>
      <c r="D70" s="362">
        <v>18</v>
      </c>
      <c r="E70" s="368"/>
      <c r="F70" s="364">
        <v>591</v>
      </c>
      <c r="G70" s="365"/>
      <c r="H70" s="364">
        <v>12388</v>
      </c>
      <c r="I70" s="365"/>
      <c r="J70" s="364">
        <v>26409</v>
      </c>
      <c r="K70" s="369"/>
    </row>
    <row r="71" spans="1:11" ht="15.75" customHeight="1">
      <c r="A71" s="5"/>
      <c r="B71" s="5"/>
      <c r="C71" s="77" t="s">
        <v>35</v>
      </c>
      <c r="D71" s="362">
        <v>21</v>
      </c>
      <c r="E71" s="368"/>
      <c r="F71" s="364">
        <v>530</v>
      </c>
      <c r="G71" s="365"/>
      <c r="H71" s="364">
        <v>12307</v>
      </c>
      <c r="I71" s="365"/>
      <c r="J71" s="364">
        <v>25871</v>
      </c>
      <c r="K71" s="369"/>
    </row>
    <row r="72" spans="1:11" ht="15.75" customHeight="1">
      <c r="A72" s="5"/>
      <c r="B72" s="5"/>
      <c r="C72" s="77" t="s">
        <v>36</v>
      </c>
      <c r="D72" s="362">
        <v>50</v>
      </c>
      <c r="E72" s="368"/>
      <c r="F72" s="364">
        <v>1050</v>
      </c>
      <c r="G72" s="365"/>
      <c r="H72" s="364">
        <v>26916</v>
      </c>
      <c r="I72" s="365"/>
      <c r="J72" s="364">
        <v>42277</v>
      </c>
      <c r="K72" s="369"/>
    </row>
    <row r="73" spans="1:11" ht="15.75" customHeight="1">
      <c r="A73" s="5"/>
      <c r="B73" s="5"/>
      <c r="C73" s="77" t="s">
        <v>37</v>
      </c>
      <c r="D73" s="362">
        <v>12</v>
      </c>
      <c r="E73" s="368"/>
      <c r="F73" s="364">
        <v>296</v>
      </c>
      <c r="G73" s="365"/>
      <c r="H73" s="364">
        <v>6901</v>
      </c>
      <c r="I73" s="365"/>
      <c r="J73" s="364">
        <v>11313</v>
      </c>
      <c r="K73" s="369"/>
    </row>
    <row r="74" spans="1:11" ht="15.75" customHeight="1">
      <c r="A74" s="5"/>
      <c r="B74" s="5"/>
      <c r="C74" s="77"/>
      <c r="D74" s="362"/>
      <c r="E74" s="363"/>
      <c r="F74" s="364"/>
      <c r="G74" s="365"/>
      <c r="H74" s="364"/>
      <c r="I74" s="365"/>
      <c r="J74" s="364"/>
      <c r="K74" s="369"/>
    </row>
    <row r="75" spans="1:11" ht="15.75" customHeight="1" thickBot="1">
      <c r="A75" s="5"/>
      <c r="B75" s="5"/>
      <c r="C75" s="85" t="s">
        <v>38</v>
      </c>
      <c r="D75" s="370">
        <v>129</v>
      </c>
      <c r="E75" s="371"/>
      <c r="F75" s="372">
        <v>2263</v>
      </c>
      <c r="G75" s="373"/>
      <c r="H75" s="372">
        <v>48751</v>
      </c>
      <c r="I75" s="373"/>
      <c r="J75" s="372">
        <v>106268</v>
      </c>
      <c r="K75" s="374"/>
    </row>
    <row r="76" spans="1:10" ht="15.75" customHeight="1">
      <c r="A76" s="5"/>
      <c r="B76" s="5"/>
      <c r="C76" s="5"/>
      <c r="D76" s="5"/>
      <c r="E76" s="5"/>
      <c r="F76" s="5"/>
      <c r="G76" s="5"/>
      <c r="H76" s="5"/>
      <c r="I76" s="5"/>
      <c r="J76" s="5"/>
    </row>
    <row r="77" spans="1:10" ht="15.75" customHeight="1">
      <c r="A77" s="5"/>
      <c r="B77" s="5"/>
      <c r="C77" s="5"/>
      <c r="D77" s="5"/>
      <c r="E77" s="5"/>
      <c r="F77" s="5"/>
      <c r="G77" s="5"/>
      <c r="H77" s="5"/>
      <c r="I77" s="5"/>
      <c r="J77" s="5"/>
    </row>
    <row r="78" spans="1:10" ht="15.75" customHeight="1" thickBot="1">
      <c r="A78" s="5"/>
      <c r="B78" s="5"/>
      <c r="C78" s="15" t="s">
        <v>39</v>
      </c>
      <c r="D78" s="5"/>
      <c r="E78" s="5"/>
      <c r="F78" s="5"/>
      <c r="G78" s="5"/>
      <c r="H78" s="5"/>
      <c r="I78" s="5"/>
      <c r="J78" s="5"/>
    </row>
    <row r="79" spans="1:11" ht="15.75" customHeight="1">
      <c r="A79" s="5"/>
      <c r="B79" s="5"/>
      <c r="C79" s="87"/>
      <c r="D79" s="841" t="s">
        <v>29</v>
      </c>
      <c r="E79" s="843"/>
      <c r="F79" s="841" t="s">
        <v>1156</v>
      </c>
      <c r="G79" s="843"/>
      <c r="H79" s="841" t="s">
        <v>0</v>
      </c>
      <c r="I79" s="843"/>
      <c r="J79" s="841" t="s">
        <v>1</v>
      </c>
      <c r="K79" s="843"/>
    </row>
    <row r="80" spans="1:11" ht="15.75" customHeight="1" thickBot="1">
      <c r="A80" s="5"/>
      <c r="B80" s="5"/>
      <c r="C80" s="23"/>
      <c r="D80" s="85" t="s">
        <v>19</v>
      </c>
      <c r="E80" s="269" t="s">
        <v>20</v>
      </c>
      <c r="F80" s="270" t="s">
        <v>19</v>
      </c>
      <c r="G80" s="27" t="s">
        <v>20</v>
      </c>
      <c r="H80" s="85" t="s">
        <v>19</v>
      </c>
      <c r="I80" s="269" t="s">
        <v>20</v>
      </c>
      <c r="J80" s="27" t="s">
        <v>19</v>
      </c>
      <c r="K80" s="269" t="s">
        <v>20</v>
      </c>
    </row>
    <row r="81" spans="1:11" ht="15.75" customHeight="1">
      <c r="A81" s="5"/>
      <c r="B81" s="5"/>
      <c r="C81" s="20"/>
      <c r="D81" s="67" t="s">
        <v>40</v>
      </c>
      <c r="E81" s="332" t="s">
        <v>41</v>
      </c>
      <c r="F81" s="333" t="s">
        <v>7</v>
      </c>
      <c r="G81" s="32" t="s">
        <v>8</v>
      </c>
      <c r="H81" s="67" t="s">
        <v>431</v>
      </c>
      <c r="I81" s="375" t="s">
        <v>10</v>
      </c>
      <c r="J81" s="376" t="s">
        <v>11</v>
      </c>
      <c r="K81" s="377" t="s">
        <v>10</v>
      </c>
    </row>
    <row r="82" spans="1:11" ht="15.75" customHeight="1">
      <c r="A82" s="5"/>
      <c r="B82" s="5"/>
      <c r="C82" s="70" t="s">
        <v>30</v>
      </c>
      <c r="D82" s="37">
        <v>14995</v>
      </c>
      <c r="E82" s="336">
        <v>6.8</v>
      </c>
      <c r="F82" s="337">
        <v>75123</v>
      </c>
      <c r="G82" s="50">
        <v>21.2</v>
      </c>
      <c r="H82" s="37">
        <v>1181779</v>
      </c>
      <c r="I82" s="338">
        <v>28.8</v>
      </c>
      <c r="J82" s="337">
        <v>1566034</v>
      </c>
      <c r="K82" s="51">
        <v>41.9</v>
      </c>
    </row>
    <row r="83" spans="1:11" ht="15.75" customHeight="1">
      <c r="A83" s="5"/>
      <c r="B83" s="5"/>
      <c r="C83" s="77"/>
      <c r="D83" s="44"/>
      <c r="E83" s="378"/>
      <c r="F83" s="340"/>
      <c r="G83" s="52"/>
      <c r="H83" s="44"/>
      <c r="I83" s="339"/>
      <c r="J83" s="340"/>
      <c r="K83" s="53"/>
    </row>
    <row r="84" spans="1:11" ht="15.75" customHeight="1">
      <c r="A84" s="5"/>
      <c r="B84" s="5"/>
      <c r="C84" s="70" t="s">
        <v>31</v>
      </c>
      <c r="D84" s="37">
        <v>8588</v>
      </c>
      <c r="E84" s="336">
        <v>10.4</v>
      </c>
      <c r="F84" s="337">
        <v>49725</v>
      </c>
      <c r="G84" s="50">
        <v>27.5</v>
      </c>
      <c r="H84" s="37">
        <v>842340</v>
      </c>
      <c r="I84" s="338">
        <v>34.7</v>
      </c>
      <c r="J84" s="337">
        <v>1078594</v>
      </c>
      <c r="K84" s="51">
        <v>51</v>
      </c>
    </row>
    <row r="85" spans="1:11" ht="15.75" customHeight="1">
      <c r="A85" s="5"/>
      <c r="B85" s="5"/>
      <c r="C85" s="77"/>
      <c r="D85" s="44"/>
      <c r="E85" s="378"/>
      <c r="F85" s="340"/>
      <c r="G85" s="52"/>
      <c r="H85" s="44"/>
      <c r="I85" s="339"/>
      <c r="J85" s="340"/>
      <c r="K85" s="53"/>
    </row>
    <row r="86" spans="1:11" ht="15.75" customHeight="1">
      <c r="A86" s="5"/>
      <c r="B86" s="5"/>
      <c r="C86" s="77" t="s">
        <v>428</v>
      </c>
      <c r="D86" s="44">
        <v>3453</v>
      </c>
      <c r="E86" s="378">
        <v>17.8</v>
      </c>
      <c r="F86" s="340">
        <v>21836</v>
      </c>
      <c r="G86" s="52">
        <v>32.7</v>
      </c>
      <c r="H86" s="44">
        <v>378778</v>
      </c>
      <c r="I86" s="339">
        <v>38</v>
      </c>
      <c r="J86" s="340">
        <v>449639</v>
      </c>
      <c r="K86" s="53">
        <v>58</v>
      </c>
    </row>
    <row r="87" spans="1:11" ht="15.75" customHeight="1">
      <c r="A87" s="5"/>
      <c r="B87" s="5"/>
      <c r="C87" s="77" t="s">
        <v>429</v>
      </c>
      <c r="D87" s="44">
        <v>723</v>
      </c>
      <c r="E87" s="378">
        <v>5.1</v>
      </c>
      <c r="F87" s="340">
        <v>4067</v>
      </c>
      <c r="G87" s="52">
        <v>24.5</v>
      </c>
      <c r="H87" s="44">
        <v>68303</v>
      </c>
      <c r="I87" s="339">
        <v>31.2</v>
      </c>
      <c r="J87" s="340">
        <v>103753</v>
      </c>
      <c r="K87" s="53">
        <v>53.7</v>
      </c>
    </row>
    <row r="88" spans="1:11" ht="15.75" customHeight="1">
      <c r="A88" s="5"/>
      <c r="B88" s="5"/>
      <c r="C88" s="77" t="s">
        <v>430</v>
      </c>
      <c r="D88" s="44">
        <v>696</v>
      </c>
      <c r="E88" s="378">
        <v>8.2</v>
      </c>
      <c r="F88" s="340">
        <v>4233</v>
      </c>
      <c r="G88" s="52">
        <v>31.4</v>
      </c>
      <c r="H88" s="44">
        <v>76839</v>
      </c>
      <c r="I88" s="339">
        <v>37.8</v>
      </c>
      <c r="J88" s="340">
        <v>109146</v>
      </c>
      <c r="K88" s="53">
        <v>54.7</v>
      </c>
    </row>
    <row r="89" spans="1:11" ht="15.75" customHeight="1">
      <c r="A89" s="5"/>
      <c r="B89" s="5"/>
      <c r="C89" s="77" t="s">
        <v>32</v>
      </c>
      <c r="D89" s="44">
        <v>838</v>
      </c>
      <c r="E89" s="378">
        <v>6</v>
      </c>
      <c r="F89" s="340">
        <v>4550</v>
      </c>
      <c r="G89" s="52">
        <v>23.1</v>
      </c>
      <c r="H89" s="44">
        <v>73361</v>
      </c>
      <c r="I89" s="339">
        <v>30.9</v>
      </c>
      <c r="J89" s="340">
        <v>95145</v>
      </c>
      <c r="K89" s="53">
        <v>37.7</v>
      </c>
    </row>
    <row r="90" spans="1:11" ht="15.75" customHeight="1">
      <c r="A90" s="5"/>
      <c r="B90" s="5"/>
      <c r="C90" s="77" t="s">
        <v>33</v>
      </c>
      <c r="D90" s="44">
        <v>733</v>
      </c>
      <c r="E90" s="378">
        <v>4.1</v>
      </c>
      <c r="F90" s="340">
        <v>3875</v>
      </c>
      <c r="G90" s="52">
        <v>17.7</v>
      </c>
      <c r="H90" s="44">
        <v>68062</v>
      </c>
      <c r="I90" s="339">
        <v>24.1</v>
      </c>
      <c r="J90" s="340">
        <v>81031</v>
      </c>
      <c r="K90" s="53">
        <v>40.3</v>
      </c>
    </row>
    <row r="91" spans="1:11" ht="15.75" customHeight="1">
      <c r="A91" s="5"/>
      <c r="B91" s="5"/>
      <c r="C91" s="77" t="s">
        <v>34</v>
      </c>
      <c r="D91" s="44">
        <v>423</v>
      </c>
      <c r="E91" s="378">
        <v>4.3</v>
      </c>
      <c r="F91" s="340">
        <v>2074</v>
      </c>
      <c r="G91" s="52">
        <v>28.5</v>
      </c>
      <c r="H91" s="44">
        <v>28993</v>
      </c>
      <c r="I91" s="339">
        <v>42.7</v>
      </c>
      <c r="J91" s="340">
        <v>51062</v>
      </c>
      <c r="K91" s="53">
        <v>51.7</v>
      </c>
    </row>
    <row r="92" spans="1:11" ht="15.75" customHeight="1">
      <c r="A92" s="5"/>
      <c r="B92" s="5"/>
      <c r="C92" s="77" t="s">
        <v>35</v>
      </c>
      <c r="D92" s="44">
        <v>525</v>
      </c>
      <c r="E92" s="378">
        <v>4</v>
      </c>
      <c r="F92" s="340">
        <v>2698</v>
      </c>
      <c r="G92" s="52">
        <v>19.6</v>
      </c>
      <c r="H92" s="44">
        <v>42064</v>
      </c>
      <c r="I92" s="339">
        <v>29.3</v>
      </c>
      <c r="J92" s="340">
        <v>56179</v>
      </c>
      <c r="K92" s="53">
        <v>46.1</v>
      </c>
    </row>
    <row r="93" spans="1:11" ht="15.75" customHeight="1">
      <c r="A93" s="5"/>
      <c r="B93" s="5"/>
      <c r="C93" s="77" t="s">
        <v>36</v>
      </c>
      <c r="D93" s="44">
        <v>699</v>
      </c>
      <c r="E93" s="378">
        <v>7.2</v>
      </c>
      <c r="F93" s="340">
        <v>3888</v>
      </c>
      <c r="G93" s="52">
        <v>27</v>
      </c>
      <c r="H93" s="44">
        <v>68839</v>
      </c>
      <c r="I93" s="339">
        <v>39.1</v>
      </c>
      <c r="J93" s="340">
        <v>87371</v>
      </c>
      <c r="K93" s="53">
        <v>48.4</v>
      </c>
    </row>
    <row r="94" spans="1:11" ht="15.75" customHeight="1">
      <c r="A94" s="5"/>
      <c r="B94" s="5"/>
      <c r="C94" s="77" t="s">
        <v>37</v>
      </c>
      <c r="D94" s="44">
        <v>498</v>
      </c>
      <c r="E94" s="378">
        <v>2.4</v>
      </c>
      <c r="F94" s="340">
        <v>2504</v>
      </c>
      <c r="G94" s="52">
        <v>11.8</v>
      </c>
      <c r="H94" s="44">
        <v>37100</v>
      </c>
      <c r="I94" s="339">
        <v>18.6</v>
      </c>
      <c r="J94" s="340">
        <v>45268</v>
      </c>
      <c r="K94" s="53">
        <v>25</v>
      </c>
    </row>
    <row r="95" spans="1:11" ht="15.75" customHeight="1">
      <c r="A95" s="5"/>
      <c r="B95" s="5"/>
      <c r="C95" s="77"/>
      <c r="D95" s="44"/>
      <c r="E95" s="378"/>
      <c r="F95" s="340"/>
      <c r="G95" s="52"/>
      <c r="H95" s="44"/>
      <c r="I95" s="339"/>
      <c r="J95" s="340"/>
      <c r="K95" s="53"/>
    </row>
    <row r="96" spans="1:11" ht="14.25" thickBot="1">
      <c r="A96" s="5"/>
      <c r="B96" s="5"/>
      <c r="C96" s="85" t="s">
        <v>38</v>
      </c>
      <c r="D96" s="56">
        <v>6407</v>
      </c>
      <c r="E96" s="379">
        <v>2</v>
      </c>
      <c r="F96" s="350">
        <v>25398</v>
      </c>
      <c r="G96" s="61">
        <v>8.9</v>
      </c>
      <c r="H96" s="56">
        <v>339439</v>
      </c>
      <c r="I96" s="349">
        <v>14.4</v>
      </c>
      <c r="J96" s="350">
        <v>487440</v>
      </c>
      <c r="K96" s="62">
        <v>21.8</v>
      </c>
    </row>
    <row r="97" spans="1:10" ht="13.5">
      <c r="A97" s="5"/>
      <c r="B97" s="5"/>
      <c r="C97" s="5"/>
      <c r="D97" s="5"/>
      <c r="E97" s="5"/>
      <c r="F97" s="5"/>
      <c r="G97" s="5"/>
      <c r="H97" s="5"/>
      <c r="I97" s="5"/>
      <c r="J97" s="5"/>
    </row>
    <row r="98" spans="1:10" ht="13.5">
      <c r="A98" s="5"/>
      <c r="B98" s="5"/>
      <c r="C98" s="5"/>
      <c r="D98" s="5"/>
      <c r="E98" s="5"/>
      <c r="F98" s="5"/>
      <c r="G98" s="5"/>
      <c r="H98" s="5"/>
      <c r="I98" s="5"/>
      <c r="J98" s="5"/>
    </row>
    <row r="99" spans="1:10" ht="13.5">
      <c r="A99" s="5"/>
      <c r="B99" s="5"/>
      <c r="C99" s="5"/>
      <c r="D99" s="5"/>
      <c r="E99" s="5"/>
      <c r="F99" s="5"/>
      <c r="G99" s="5"/>
      <c r="H99" s="5"/>
      <c r="I99" s="5"/>
      <c r="J99" s="5"/>
    </row>
  </sheetData>
  <mergeCells count="16">
    <mergeCell ref="D79:E79"/>
    <mergeCell ref="F79:G79"/>
    <mergeCell ref="H79:I79"/>
    <mergeCell ref="H27:I27"/>
    <mergeCell ref="D59:E59"/>
    <mergeCell ref="H59:I59"/>
    <mergeCell ref="H39:I39"/>
    <mergeCell ref="D27:E27"/>
    <mergeCell ref="D39:E39"/>
    <mergeCell ref="J39:K39"/>
    <mergeCell ref="J79:K79"/>
    <mergeCell ref="F27:G27"/>
    <mergeCell ref="J59:K59"/>
    <mergeCell ref="J27:K27"/>
    <mergeCell ref="F59:G59"/>
    <mergeCell ref="F39:G39"/>
  </mergeCells>
  <printOptions/>
  <pageMargins left="0.45" right="0.35433070866141736" top="0.57" bottom="0.35433070866141736" header="0.18" footer="0.2362204724409449"/>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N64"/>
  <sheetViews>
    <sheetView workbookViewId="0" topLeftCell="A1">
      <selection activeCell="B40" sqref="B40"/>
    </sheetView>
  </sheetViews>
  <sheetFormatPr defaultColWidth="9.00390625" defaultRowHeight="13.5"/>
  <cols>
    <col min="1" max="1" width="0.6171875" style="0" customWidth="1"/>
    <col min="2" max="2" width="29.875" style="0" customWidth="1"/>
    <col min="3" max="3" width="8.375" style="0" customWidth="1"/>
    <col min="4" max="4" width="7.75390625" style="0" customWidth="1"/>
    <col min="5" max="5" width="8.25390625" style="0" customWidth="1"/>
    <col min="6" max="6" width="7.875" style="0" customWidth="1"/>
    <col min="7" max="7" width="8.125" style="0" customWidth="1"/>
    <col min="8" max="8" width="8.25390625" style="0" customWidth="1"/>
    <col min="9" max="10" width="7.625" style="16" customWidth="1"/>
    <col min="11" max="11" width="8.25390625" style="16" customWidth="1"/>
    <col min="12" max="12" width="8.125" style="16" customWidth="1"/>
    <col min="13" max="13" width="7.875" style="16" customWidth="1"/>
    <col min="14" max="14" width="6.75390625" style="16" customWidth="1"/>
    <col min="15" max="15" width="7.75390625" style="16" customWidth="1"/>
    <col min="16" max="16" width="8.125" style="16" customWidth="1"/>
    <col min="17" max="17" width="10.875" style="16" customWidth="1"/>
    <col min="19" max="19" width="5.625" style="16" customWidth="1"/>
    <col min="21" max="21" width="5.125" style="16" customWidth="1"/>
    <col min="23" max="23" width="7.50390625" style="16" customWidth="1"/>
    <col min="24" max="40" width="9.00390625" style="16" customWidth="1"/>
  </cols>
  <sheetData>
    <row r="1" spans="9:15" ht="19.5" customHeight="1">
      <c r="I1"/>
      <c r="J1"/>
      <c r="K1"/>
      <c r="L1"/>
      <c r="M1"/>
      <c r="N1"/>
      <c r="O1"/>
    </row>
    <row r="2" spans="2:21" ht="18" customHeight="1">
      <c r="B2" s="1" t="s">
        <v>42</v>
      </c>
      <c r="C2" s="236"/>
      <c r="D2" s="236"/>
      <c r="I2" s="4"/>
      <c r="J2" s="4"/>
      <c r="K2" s="4"/>
      <c r="L2" s="4"/>
      <c r="M2" s="4"/>
      <c r="N2" s="4"/>
      <c r="O2" s="4"/>
      <c r="P2" s="5"/>
      <c r="Q2" s="5"/>
      <c r="S2" s="5"/>
      <c r="U2" s="5"/>
    </row>
    <row r="3" spans="9:15" ht="18" customHeight="1">
      <c r="I3" s="122"/>
      <c r="J3" s="122"/>
      <c r="K3" s="122"/>
      <c r="L3" s="122"/>
      <c r="M3" s="122"/>
      <c r="N3" s="122"/>
      <c r="O3" s="122"/>
    </row>
    <row r="4" spans="2:21" s="4" customFormat="1" ht="18" customHeight="1">
      <c r="B4" s="6" t="s">
        <v>43</v>
      </c>
      <c r="C4" s="122"/>
      <c r="P4" s="5"/>
      <c r="Q4" s="5"/>
      <c r="S4" s="5"/>
      <c r="U4" s="5"/>
    </row>
    <row r="5" spans="2:40" s="4" customFormat="1" ht="18" customHeight="1">
      <c r="B5" s="4" t="s">
        <v>44</v>
      </c>
      <c r="P5" s="5"/>
      <c r="Q5" s="5"/>
      <c r="S5" s="5"/>
      <c r="U5" s="5"/>
      <c r="W5" s="5"/>
      <c r="X5" s="5"/>
      <c r="Y5" s="5"/>
      <c r="Z5" s="5"/>
      <c r="AA5" s="5"/>
      <c r="AB5" s="5"/>
      <c r="AC5" s="5"/>
      <c r="AD5" s="5"/>
      <c r="AE5" s="5"/>
      <c r="AF5" s="5"/>
      <c r="AG5" s="5"/>
      <c r="AH5" s="5"/>
      <c r="AI5" s="5"/>
      <c r="AJ5" s="5"/>
      <c r="AK5" s="5"/>
      <c r="AL5" s="5"/>
      <c r="AM5" s="5"/>
      <c r="AN5" s="5"/>
    </row>
    <row r="6" spans="2:40" s="4" customFormat="1" ht="18" customHeight="1">
      <c r="B6" s="4" t="s">
        <v>45</v>
      </c>
      <c r="P6" s="5"/>
      <c r="Q6" s="5"/>
      <c r="S6" s="5"/>
      <c r="U6" s="5"/>
      <c r="W6" s="5"/>
      <c r="X6" s="5"/>
      <c r="Y6" s="5"/>
      <c r="Z6" s="5"/>
      <c r="AA6" s="5"/>
      <c r="AB6" s="5"/>
      <c r="AC6" s="5"/>
      <c r="AD6" s="5"/>
      <c r="AE6" s="5"/>
      <c r="AF6" s="5"/>
      <c r="AG6" s="5"/>
      <c r="AH6" s="5"/>
      <c r="AI6" s="5"/>
      <c r="AJ6" s="5"/>
      <c r="AK6" s="5"/>
      <c r="AL6" s="5"/>
      <c r="AM6" s="5"/>
      <c r="AN6" s="5"/>
    </row>
    <row r="7" spans="2:40" s="122" customFormat="1" ht="18" customHeight="1">
      <c r="B7" s="4" t="s">
        <v>46</v>
      </c>
      <c r="C7" s="4"/>
      <c r="I7" s="4"/>
      <c r="J7" s="4"/>
      <c r="K7" s="4"/>
      <c r="L7" s="4"/>
      <c r="M7" s="4"/>
      <c r="N7" s="4"/>
      <c r="O7" s="4"/>
      <c r="P7" s="5"/>
      <c r="Q7" s="5"/>
      <c r="S7" s="5"/>
      <c r="U7" s="5"/>
      <c r="W7" s="16"/>
      <c r="X7" s="16"/>
      <c r="Y7" s="16"/>
      <c r="Z7" s="16"/>
      <c r="AA7" s="16"/>
      <c r="AB7" s="16"/>
      <c r="AC7" s="16"/>
      <c r="AD7" s="16"/>
      <c r="AE7" s="16"/>
      <c r="AF7" s="16"/>
      <c r="AG7" s="16"/>
      <c r="AH7" s="16"/>
      <c r="AI7" s="16"/>
      <c r="AJ7" s="16"/>
      <c r="AK7" s="16"/>
      <c r="AL7" s="16"/>
      <c r="AM7" s="16"/>
      <c r="AN7" s="16"/>
    </row>
    <row r="8" spans="2:40" s="4" customFormat="1" ht="18" customHeight="1">
      <c r="B8" s="4" t="s">
        <v>47</v>
      </c>
      <c r="P8" s="16"/>
      <c r="Q8" s="16"/>
      <c r="S8" s="16"/>
      <c r="U8" s="16"/>
      <c r="W8" s="5"/>
      <c r="X8" s="5"/>
      <c r="Y8" s="5"/>
      <c r="Z8" s="5"/>
      <c r="AA8" s="5"/>
      <c r="AB8" s="5"/>
      <c r="AC8" s="5"/>
      <c r="AD8" s="5"/>
      <c r="AE8" s="5"/>
      <c r="AF8" s="5"/>
      <c r="AG8" s="5"/>
      <c r="AH8" s="5"/>
      <c r="AI8" s="5"/>
      <c r="AJ8" s="5"/>
      <c r="AK8" s="5"/>
      <c r="AL8" s="5"/>
      <c r="AM8" s="5"/>
      <c r="AN8" s="5"/>
    </row>
    <row r="9" spans="2:40" s="4" customFormat="1" ht="18" customHeight="1">
      <c r="B9" s="4" t="s">
        <v>48</v>
      </c>
      <c r="P9" s="16"/>
      <c r="Q9" s="16"/>
      <c r="S9" s="16"/>
      <c r="U9" s="16"/>
      <c r="W9" s="5"/>
      <c r="X9" s="5"/>
      <c r="Y9" s="5"/>
      <c r="Z9" s="5"/>
      <c r="AA9" s="5"/>
      <c r="AB9" s="5"/>
      <c r="AC9" s="5"/>
      <c r="AD9" s="5"/>
      <c r="AE9" s="5"/>
      <c r="AF9" s="5"/>
      <c r="AG9" s="5"/>
      <c r="AH9" s="5"/>
      <c r="AI9" s="5"/>
      <c r="AJ9" s="5"/>
      <c r="AK9" s="5"/>
      <c r="AL9" s="5"/>
      <c r="AM9" s="5"/>
      <c r="AN9" s="5"/>
    </row>
    <row r="10" spans="2:40" s="4" customFormat="1" ht="18" customHeight="1">
      <c r="B10" s="4" t="s">
        <v>49</v>
      </c>
      <c r="P10" s="16"/>
      <c r="Q10" s="16"/>
      <c r="S10" s="16"/>
      <c r="U10" s="16"/>
      <c r="W10" s="5"/>
      <c r="X10" s="5"/>
      <c r="Y10" s="5"/>
      <c r="Z10" s="5"/>
      <c r="AA10" s="5"/>
      <c r="AB10" s="5"/>
      <c r="AC10" s="5"/>
      <c r="AD10" s="5"/>
      <c r="AE10" s="5"/>
      <c r="AF10" s="5"/>
      <c r="AG10" s="5"/>
      <c r="AH10" s="5"/>
      <c r="AI10" s="5"/>
      <c r="AJ10" s="5"/>
      <c r="AK10" s="5"/>
      <c r="AL10" s="5"/>
      <c r="AM10" s="5"/>
      <c r="AN10" s="5"/>
    </row>
    <row r="11" spans="2:40" s="4" customFormat="1" ht="18" customHeight="1">
      <c r="B11" s="4" t="s">
        <v>50</v>
      </c>
      <c r="P11" s="16"/>
      <c r="Q11" s="16"/>
      <c r="S11" s="16"/>
      <c r="U11" s="16"/>
      <c r="W11" s="5"/>
      <c r="X11" s="5"/>
      <c r="Y11" s="5"/>
      <c r="Z11" s="5"/>
      <c r="AA11" s="5"/>
      <c r="AB11" s="5"/>
      <c r="AC11" s="5"/>
      <c r="AD11" s="5"/>
      <c r="AE11" s="5"/>
      <c r="AF11" s="5"/>
      <c r="AG11" s="5"/>
      <c r="AH11" s="5"/>
      <c r="AI11" s="5"/>
      <c r="AJ11" s="5"/>
      <c r="AK11" s="5"/>
      <c r="AL11" s="5"/>
      <c r="AM11" s="5"/>
      <c r="AN11" s="5"/>
    </row>
    <row r="12" spans="2:40" s="4" customFormat="1" ht="18" customHeight="1">
      <c r="B12" s="4" t="s">
        <v>51</v>
      </c>
      <c r="P12" s="16"/>
      <c r="Q12" s="16"/>
      <c r="S12" s="16"/>
      <c r="U12" s="16"/>
      <c r="W12" s="16"/>
      <c r="X12" s="16"/>
      <c r="Y12" s="16"/>
      <c r="Z12" s="16"/>
      <c r="AA12" s="16"/>
      <c r="AB12" s="16"/>
      <c r="AC12" s="16"/>
      <c r="AD12" s="16"/>
      <c r="AE12" s="16"/>
      <c r="AF12" s="16"/>
      <c r="AG12" s="16"/>
      <c r="AH12" s="16"/>
      <c r="AI12" s="16"/>
      <c r="AJ12" s="16"/>
      <c r="AK12" s="16"/>
      <c r="AL12" s="16"/>
      <c r="AM12" s="16"/>
      <c r="AN12" s="16"/>
    </row>
    <row r="13" spans="3:40" s="122" customFormat="1" ht="18" customHeight="1">
      <c r="C13" s="4"/>
      <c r="D13" s="4"/>
      <c r="E13" s="4"/>
      <c r="F13" s="4"/>
      <c r="G13" s="4"/>
      <c r="H13" s="4"/>
      <c r="I13" s="4"/>
      <c r="J13" s="4"/>
      <c r="K13" s="4"/>
      <c r="L13" s="4"/>
      <c r="M13" s="4"/>
      <c r="N13" s="4"/>
      <c r="O13" s="4"/>
      <c r="P13" s="16"/>
      <c r="Q13" s="16"/>
      <c r="S13" s="16"/>
      <c r="U13" s="16"/>
      <c r="W13" s="16"/>
      <c r="X13" s="16"/>
      <c r="Y13" s="16"/>
      <c r="Z13" s="16"/>
      <c r="AA13" s="16"/>
      <c r="AB13" s="16"/>
      <c r="AC13" s="16"/>
      <c r="AD13" s="16"/>
      <c r="AE13" s="16"/>
      <c r="AF13" s="16"/>
      <c r="AG13" s="16"/>
      <c r="AH13" s="16"/>
      <c r="AI13" s="16"/>
      <c r="AJ13" s="16"/>
      <c r="AK13" s="16"/>
      <c r="AL13" s="16"/>
      <c r="AM13" s="16"/>
      <c r="AN13" s="16"/>
    </row>
    <row r="14" spans="2:40" s="4" customFormat="1" ht="18" customHeight="1" thickBot="1">
      <c r="B14" s="123" t="s">
        <v>52</v>
      </c>
      <c r="C14" s="123"/>
      <c r="L14" s="16" t="s">
        <v>53</v>
      </c>
      <c r="M14" s="16"/>
      <c r="N14" s="16" t="s">
        <v>54</v>
      </c>
      <c r="O14" s="16"/>
      <c r="P14" s="16" t="s">
        <v>55</v>
      </c>
      <c r="Q14" s="16"/>
      <c r="S14" s="16"/>
      <c r="U14" s="16"/>
      <c r="W14" s="16"/>
      <c r="X14" s="16"/>
      <c r="Y14" s="16"/>
      <c r="Z14" s="16"/>
      <c r="AA14" s="16"/>
      <c r="AB14" s="16"/>
      <c r="AC14" s="16"/>
      <c r="AD14" s="16"/>
      <c r="AE14" s="16"/>
      <c r="AF14" s="16"/>
      <c r="AG14" s="16"/>
      <c r="AH14" s="16"/>
      <c r="AI14" s="16"/>
      <c r="AJ14" s="16"/>
      <c r="AK14" s="16"/>
      <c r="AL14" s="16"/>
      <c r="AM14" s="16"/>
      <c r="AN14" s="16"/>
    </row>
    <row r="15" spans="2:40" s="4" customFormat="1" ht="15.75" customHeight="1">
      <c r="B15" s="880" t="s">
        <v>56</v>
      </c>
      <c r="C15" s="882" t="s">
        <v>57</v>
      </c>
      <c r="D15" s="883"/>
      <c r="E15" s="876" t="s">
        <v>497</v>
      </c>
      <c r="F15" s="876"/>
      <c r="G15" s="876" t="s">
        <v>498</v>
      </c>
      <c r="H15" s="877"/>
      <c r="L15" s="4" t="s">
        <v>499</v>
      </c>
      <c r="M15" s="16" t="s">
        <v>500</v>
      </c>
      <c r="N15" s="4" t="s">
        <v>499</v>
      </c>
      <c r="O15" s="16" t="s">
        <v>500</v>
      </c>
      <c r="P15" s="4" t="s">
        <v>499</v>
      </c>
      <c r="Q15" s="16" t="s">
        <v>500</v>
      </c>
      <c r="S15" s="16"/>
      <c r="W15" s="16"/>
      <c r="X15" s="16"/>
      <c r="Y15" s="16"/>
      <c r="Z15" s="16"/>
      <c r="AA15" s="16"/>
      <c r="AB15" s="16"/>
      <c r="AC15" s="16"/>
      <c r="AD15" s="16"/>
      <c r="AE15" s="16"/>
      <c r="AF15" s="16"/>
      <c r="AG15" s="16"/>
      <c r="AH15" s="16"/>
      <c r="AI15" s="16"/>
      <c r="AJ15" s="16"/>
      <c r="AK15" s="16"/>
      <c r="AL15" s="16"/>
      <c r="AM15" s="16"/>
      <c r="AN15" s="16"/>
    </row>
    <row r="16" spans="2:40" s="4" customFormat="1" ht="15.75" customHeight="1" thickBot="1">
      <c r="B16" s="881"/>
      <c r="C16" s="380" t="s">
        <v>501</v>
      </c>
      <c r="D16" s="381" t="s">
        <v>1048</v>
      </c>
      <c r="E16" s="181" t="s">
        <v>1047</v>
      </c>
      <c r="F16" s="381" t="s">
        <v>1048</v>
      </c>
      <c r="G16" s="181" t="s">
        <v>1047</v>
      </c>
      <c r="H16" s="382" t="s">
        <v>1048</v>
      </c>
      <c r="L16" s="16"/>
      <c r="M16" s="16"/>
      <c r="N16" s="16"/>
      <c r="O16" s="16"/>
      <c r="P16" s="16"/>
      <c r="Q16" s="16"/>
      <c r="S16" s="16"/>
      <c r="U16" s="16"/>
      <c r="W16" s="16"/>
      <c r="X16" s="16"/>
      <c r="Y16" s="16"/>
      <c r="Z16" s="16"/>
      <c r="AA16" s="16"/>
      <c r="AB16" s="16"/>
      <c r="AC16" s="16"/>
      <c r="AD16" s="16"/>
      <c r="AE16" s="16"/>
      <c r="AF16" s="16"/>
      <c r="AG16" s="16"/>
      <c r="AH16" s="16"/>
      <c r="AI16" s="16"/>
      <c r="AJ16" s="16"/>
      <c r="AK16" s="16"/>
      <c r="AL16" s="16"/>
      <c r="AM16" s="16"/>
      <c r="AN16" s="16"/>
    </row>
    <row r="17" spans="2:40" s="4" customFormat="1" ht="15.75" customHeight="1">
      <c r="B17" s="126"/>
      <c r="C17" s="383" t="s">
        <v>364</v>
      </c>
      <c r="D17" s="384" t="s">
        <v>364</v>
      </c>
      <c r="E17" s="385" t="s">
        <v>364</v>
      </c>
      <c r="F17" s="384" t="s">
        <v>364</v>
      </c>
      <c r="G17" s="385" t="s">
        <v>364</v>
      </c>
      <c r="H17" s="241" t="s">
        <v>364</v>
      </c>
      <c r="S17" s="16"/>
      <c r="U17" s="16"/>
      <c r="W17" s="16"/>
      <c r="X17" s="16"/>
      <c r="Y17" s="16"/>
      <c r="Z17" s="16"/>
      <c r="AA17" s="16"/>
      <c r="AB17" s="16"/>
      <c r="AC17" s="16"/>
      <c r="AD17" s="16"/>
      <c r="AE17" s="16"/>
      <c r="AF17" s="16"/>
      <c r="AG17" s="16"/>
      <c r="AH17" s="16"/>
      <c r="AI17" s="16"/>
      <c r="AJ17" s="16"/>
      <c r="AK17" s="16"/>
      <c r="AL17" s="16"/>
      <c r="AM17" s="16"/>
      <c r="AN17" s="16"/>
    </row>
    <row r="18" spans="2:35" s="4" customFormat="1" ht="15.75" customHeight="1">
      <c r="B18" s="139" t="s">
        <v>502</v>
      </c>
      <c r="C18" s="386">
        <f aca="true" t="shared" si="0" ref="C18:H18">SUM(C20:C26)</f>
        <v>100.00000000000003</v>
      </c>
      <c r="D18" s="387">
        <f t="shared" si="0"/>
        <v>100</v>
      </c>
      <c r="E18" s="388">
        <f t="shared" si="0"/>
        <v>100</v>
      </c>
      <c r="F18" s="389">
        <f t="shared" si="0"/>
        <v>99.99999999999999</v>
      </c>
      <c r="G18" s="388">
        <f t="shared" si="0"/>
        <v>99.99998580151384</v>
      </c>
      <c r="H18" s="390">
        <f t="shared" si="0"/>
        <v>100</v>
      </c>
      <c r="L18" s="391">
        <v>17000</v>
      </c>
      <c r="M18" s="391">
        <v>14995</v>
      </c>
      <c r="N18" s="391">
        <v>79530</v>
      </c>
      <c r="O18" s="391">
        <v>75123</v>
      </c>
      <c r="P18" s="391">
        <v>133817083</v>
      </c>
      <c r="Q18" s="391">
        <v>118177931</v>
      </c>
      <c r="S18" s="392"/>
      <c r="U18" s="392"/>
      <c r="W18" s="392"/>
      <c r="X18" s="16"/>
      <c r="Y18" s="16"/>
      <c r="Z18" s="16"/>
      <c r="AA18" s="16"/>
      <c r="AB18" s="16"/>
      <c r="AC18" s="16"/>
      <c r="AD18" s="16"/>
      <c r="AE18" s="16"/>
      <c r="AF18" s="16"/>
      <c r="AG18" s="16"/>
      <c r="AH18" s="16"/>
      <c r="AI18" s="16"/>
    </row>
    <row r="19" spans="2:35" s="122" customFormat="1" ht="15.75" customHeight="1">
      <c r="B19" s="208"/>
      <c r="C19" s="208"/>
      <c r="D19" s="393"/>
      <c r="E19" s="394"/>
      <c r="F19" s="211"/>
      <c r="G19" s="394"/>
      <c r="H19" s="212"/>
      <c r="I19" s="4"/>
      <c r="S19" s="16"/>
      <c r="U19" s="16"/>
      <c r="W19" s="16"/>
      <c r="X19" s="16"/>
      <c r="Y19" s="16"/>
      <c r="Z19" s="16"/>
      <c r="AA19" s="16"/>
      <c r="AB19" s="16"/>
      <c r="AC19" s="16"/>
      <c r="AD19" s="16"/>
      <c r="AE19" s="16"/>
      <c r="AF19" s="16"/>
      <c r="AG19" s="16"/>
      <c r="AH19" s="16"/>
      <c r="AI19" s="16"/>
    </row>
    <row r="20" spans="2:24" s="4" customFormat="1" ht="15.75" customHeight="1">
      <c r="B20" s="139" t="s">
        <v>503</v>
      </c>
      <c r="C20" s="386">
        <f aca="true" t="shared" si="1" ref="C20:H20">L20/L18*100</f>
        <v>6.8235294117647065</v>
      </c>
      <c r="D20" s="387">
        <f t="shared" si="1"/>
        <v>4.734911637212404</v>
      </c>
      <c r="E20" s="388">
        <f t="shared" si="1"/>
        <v>5.255878284923928</v>
      </c>
      <c r="F20" s="389">
        <f t="shared" si="1"/>
        <v>2.5691199765717556</v>
      </c>
      <c r="G20" s="388">
        <f t="shared" si="1"/>
        <v>5.789245906667985</v>
      </c>
      <c r="H20" s="390">
        <f t="shared" si="1"/>
        <v>1.4694274855768121</v>
      </c>
      <c r="I20" s="16"/>
      <c r="L20" s="391">
        <v>1160</v>
      </c>
      <c r="M20" s="391">
        <v>710</v>
      </c>
      <c r="N20" s="391">
        <v>4180</v>
      </c>
      <c r="O20" s="391">
        <v>1930</v>
      </c>
      <c r="P20" s="391">
        <v>7747000</v>
      </c>
      <c r="Q20" s="391">
        <v>1736539</v>
      </c>
      <c r="S20" s="392"/>
      <c r="U20" s="392"/>
      <c r="W20" s="392"/>
      <c r="X20" s="16"/>
    </row>
    <row r="21" spans="2:24" s="4" customFormat="1" ht="15.75" customHeight="1">
      <c r="B21" s="139" t="s">
        <v>504</v>
      </c>
      <c r="C21" s="386">
        <f aca="true" t="shared" si="2" ref="C21:H21">L21/L18*100</f>
        <v>29.99411764705882</v>
      </c>
      <c r="D21" s="387">
        <f t="shared" si="2"/>
        <v>28.216072024008003</v>
      </c>
      <c r="E21" s="388">
        <f t="shared" si="2"/>
        <v>26.578649566201435</v>
      </c>
      <c r="F21" s="389">
        <f t="shared" si="2"/>
        <v>25.2146479773172</v>
      </c>
      <c r="G21" s="388">
        <f t="shared" si="2"/>
        <v>28.896041621233064</v>
      </c>
      <c r="H21" s="390">
        <f t="shared" si="2"/>
        <v>27.169538109446172</v>
      </c>
      <c r="I21" s="16"/>
      <c r="L21" s="391">
        <v>5099</v>
      </c>
      <c r="M21" s="391">
        <v>4231</v>
      </c>
      <c r="N21" s="391">
        <v>21138</v>
      </c>
      <c r="O21" s="391">
        <v>18942</v>
      </c>
      <c r="P21" s="391">
        <v>38667840</v>
      </c>
      <c r="Q21" s="391">
        <v>32108398</v>
      </c>
      <c r="S21" s="392"/>
      <c r="U21" s="392"/>
      <c r="W21" s="392"/>
      <c r="X21" s="16"/>
    </row>
    <row r="22" spans="2:24" s="4" customFormat="1" ht="15.75" customHeight="1">
      <c r="B22" s="139" t="s">
        <v>505</v>
      </c>
      <c r="C22" s="386">
        <f aca="true" t="shared" si="3" ref="C22:H22">L22/L18*100</f>
        <v>33.300000000000004</v>
      </c>
      <c r="D22" s="387">
        <f t="shared" si="3"/>
        <v>31.19039679893298</v>
      </c>
      <c r="E22" s="388">
        <f t="shared" si="3"/>
        <v>36.90934238652081</v>
      </c>
      <c r="F22" s="389">
        <f t="shared" si="3"/>
        <v>31.219466741211082</v>
      </c>
      <c r="G22" s="388">
        <f t="shared" si="3"/>
        <v>42.809428897803734</v>
      </c>
      <c r="H22" s="390">
        <f t="shared" si="3"/>
        <v>36.23799692346958</v>
      </c>
      <c r="I22" s="16"/>
      <c r="L22" s="391">
        <v>5661</v>
      </c>
      <c r="M22" s="391">
        <v>4677</v>
      </c>
      <c r="N22" s="391">
        <v>29354</v>
      </c>
      <c r="O22" s="391">
        <v>23453</v>
      </c>
      <c r="P22" s="391">
        <v>57286329</v>
      </c>
      <c r="Q22" s="391">
        <v>42825315</v>
      </c>
      <c r="S22" s="392"/>
      <c r="U22" s="392"/>
      <c r="W22" s="392"/>
      <c r="X22" s="16"/>
    </row>
    <row r="23" spans="2:24" s="4" customFormat="1" ht="15.75" customHeight="1">
      <c r="B23" s="139" t="s">
        <v>506</v>
      </c>
      <c r="C23" s="386">
        <f aca="true" t="shared" si="4" ref="C23:H23">L23/L18*100</f>
        <v>19.55294117647059</v>
      </c>
      <c r="D23" s="387">
        <f t="shared" si="4"/>
        <v>23.53451150383461</v>
      </c>
      <c r="E23" s="388">
        <f t="shared" si="4"/>
        <v>13.613730667672577</v>
      </c>
      <c r="F23" s="389">
        <f t="shared" si="4"/>
        <v>20.14562783701396</v>
      </c>
      <c r="G23" s="388">
        <f t="shared" si="4"/>
        <v>13.180363526531213</v>
      </c>
      <c r="H23" s="390">
        <f t="shared" si="4"/>
        <v>21.434005305102186</v>
      </c>
      <c r="I23" s="16"/>
      <c r="L23" s="391">
        <v>3324</v>
      </c>
      <c r="M23" s="391">
        <v>3529</v>
      </c>
      <c r="N23" s="391">
        <v>10827</v>
      </c>
      <c r="O23" s="391">
        <v>15134</v>
      </c>
      <c r="P23" s="391">
        <v>17637578</v>
      </c>
      <c r="Q23" s="391">
        <v>25330264</v>
      </c>
      <c r="S23" s="392"/>
      <c r="U23" s="392"/>
      <c r="W23" s="392"/>
      <c r="X23" s="16"/>
    </row>
    <row r="24" spans="2:24" s="122" customFormat="1" ht="15.75" customHeight="1">
      <c r="B24" s="139" t="s">
        <v>162</v>
      </c>
      <c r="C24" s="386">
        <f aca="true" t="shared" si="5" ref="C24:H24">L24/L18*100</f>
        <v>7.3999999999999995</v>
      </c>
      <c r="D24" s="387">
        <f t="shared" si="5"/>
        <v>8.209403134378126</v>
      </c>
      <c r="E24" s="388">
        <f t="shared" si="5"/>
        <v>6.488117691437194</v>
      </c>
      <c r="F24" s="389">
        <f t="shared" si="5"/>
        <v>8.420856462068874</v>
      </c>
      <c r="G24" s="388">
        <f t="shared" si="5"/>
        <v>5.656297260641977</v>
      </c>
      <c r="H24" s="390">
        <f t="shared" si="5"/>
        <v>8.187575225022343</v>
      </c>
      <c r="I24" s="16"/>
      <c r="L24" s="391">
        <v>1258</v>
      </c>
      <c r="M24" s="391">
        <v>1231</v>
      </c>
      <c r="N24" s="391">
        <v>5160</v>
      </c>
      <c r="O24" s="391">
        <v>6326</v>
      </c>
      <c r="P24" s="391">
        <v>7569092</v>
      </c>
      <c r="Q24" s="391">
        <v>9675907</v>
      </c>
      <c r="S24" s="392"/>
      <c r="U24" s="392"/>
      <c r="W24" s="392"/>
      <c r="X24" s="16"/>
    </row>
    <row r="25" spans="2:24" s="122" customFormat="1" ht="15.75" customHeight="1">
      <c r="B25" s="139" t="s">
        <v>163</v>
      </c>
      <c r="C25" s="386">
        <f aca="true" t="shared" si="6" ref="C25:H25">L25/L18*100</f>
        <v>1.1058823529411765</v>
      </c>
      <c r="D25" s="387">
        <f t="shared" si="6"/>
        <v>1.5405135045015004</v>
      </c>
      <c r="E25" s="388">
        <f t="shared" si="6"/>
        <v>3.0919150006286937</v>
      </c>
      <c r="F25" s="389">
        <f t="shared" si="6"/>
        <v>3.727220691399438</v>
      </c>
      <c r="G25" s="388">
        <f t="shared" si="6"/>
        <v>2.3576399434741826</v>
      </c>
      <c r="H25" s="390">
        <f t="shared" si="6"/>
        <v>3.032893679616036</v>
      </c>
      <c r="I25" s="16"/>
      <c r="L25" s="391">
        <v>188</v>
      </c>
      <c r="M25" s="391">
        <v>231</v>
      </c>
      <c r="N25" s="391">
        <v>2459</v>
      </c>
      <c r="O25" s="391">
        <v>2800</v>
      </c>
      <c r="P25" s="391">
        <v>3154925</v>
      </c>
      <c r="Q25" s="391">
        <v>3584211</v>
      </c>
      <c r="S25" s="392"/>
      <c r="U25" s="392"/>
      <c r="W25" s="392"/>
      <c r="X25" s="16"/>
    </row>
    <row r="26" spans="2:24" s="122" customFormat="1" ht="15.75" customHeight="1" thickBot="1">
      <c r="B26" s="143" t="s">
        <v>164</v>
      </c>
      <c r="C26" s="395">
        <f aca="true" t="shared" si="7" ref="C26:H26">L26/L18*100</f>
        <v>1.8235294117647058</v>
      </c>
      <c r="D26" s="396">
        <f t="shared" si="7"/>
        <v>2.574191397132377</v>
      </c>
      <c r="E26" s="397">
        <f t="shared" si="7"/>
        <v>8.062366402615364</v>
      </c>
      <c r="F26" s="398">
        <f t="shared" si="7"/>
        <v>8.703060314417687</v>
      </c>
      <c r="G26" s="397">
        <f t="shared" si="7"/>
        <v>1.3109686451616944</v>
      </c>
      <c r="H26" s="399">
        <f t="shared" si="7"/>
        <v>2.468563271766875</v>
      </c>
      <c r="I26" s="16"/>
      <c r="L26" s="391">
        <v>310</v>
      </c>
      <c r="M26" s="122">
        <v>386</v>
      </c>
      <c r="N26" s="122">
        <v>6412</v>
      </c>
      <c r="O26" s="122">
        <v>6538</v>
      </c>
      <c r="P26" s="122">
        <v>1754300</v>
      </c>
      <c r="Q26" s="129">
        <v>2917297</v>
      </c>
      <c r="S26" s="392"/>
      <c r="W26" s="392"/>
      <c r="X26" s="16"/>
    </row>
    <row r="27" spans="5:24" s="122" customFormat="1" ht="18" customHeight="1">
      <c r="E27" s="16"/>
      <c r="G27" s="16"/>
      <c r="I27" s="16"/>
      <c r="J27" s="16"/>
      <c r="L27" s="16"/>
      <c r="M27" s="16"/>
      <c r="N27" s="16"/>
      <c r="O27" s="16"/>
      <c r="P27" s="16"/>
      <c r="Q27" s="16"/>
      <c r="W27" s="16"/>
      <c r="X27" s="16"/>
    </row>
    <row r="28" spans="2:24" s="122" customFormat="1" ht="18" customHeight="1">
      <c r="B28" s="6" t="s">
        <v>165</v>
      </c>
      <c r="D28" s="16"/>
      <c r="E28" s="16"/>
      <c r="F28" s="16"/>
      <c r="G28" s="16"/>
      <c r="H28" s="16"/>
      <c r="I28" s="16"/>
      <c r="J28" s="16"/>
      <c r="K28" s="16"/>
      <c r="L28" s="16"/>
      <c r="M28" s="16"/>
      <c r="N28" s="16"/>
      <c r="O28" s="16"/>
      <c r="P28" s="16"/>
      <c r="Q28" s="16"/>
      <c r="S28" s="16"/>
      <c r="U28" s="16"/>
      <c r="W28" s="16"/>
      <c r="X28" s="16"/>
    </row>
    <row r="29" spans="2:24" s="122" customFormat="1" ht="18" customHeight="1">
      <c r="B29" s="4" t="s">
        <v>166</v>
      </c>
      <c r="D29" s="16"/>
      <c r="E29" s="16"/>
      <c r="F29" s="16"/>
      <c r="G29" s="16"/>
      <c r="H29" s="16"/>
      <c r="I29" s="16"/>
      <c r="J29" s="16"/>
      <c r="K29" s="16"/>
      <c r="L29" s="16"/>
      <c r="M29" s="16"/>
      <c r="N29" s="16"/>
      <c r="O29" s="16"/>
      <c r="P29" s="16"/>
      <c r="Q29" s="16"/>
      <c r="S29" s="16"/>
      <c r="U29" s="16"/>
      <c r="W29" s="16"/>
      <c r="X29" s="16"/>
    </row>
    <row r="30" spans="2:24" s="122" customFormat="1" ht="18" customHeight="1">
      <c r="B30" s="4" t="s">
        <v>167</v>
      </c>
      <c r="C30" s="4"/>
      <c r="D30" s="5"/>
      <c r="E30" s="5"/>
      <c r="F30" s="5"/>
      <c r="G30" s="5"/>
      <c r="H30" s="5"/>
      <c r="I30" s="5"/>
      <c r="J30" s="16"/>
      <c r="K30" s="16"/>
      <c r="L30" s="16"/>
      <c r="M30" s="16"/>
      <c r="N30" s="16"/>
      <c r="O30" s="16"/>
      <c r="P30" s="16"/>
      <c r="Q30" s="16"/>
      <c r="S30" s="16"/>
      <c r="U30" s="16"/>
      <c r="W30" s="16"/>
      <c r="X30" s="16"/>
    </row>
    <row r="31" spans="2:24" s="122" customFormat="1" ht="18" customHeight="1">
      <c r="B31" s="4" t="s">
        <v>168</v>
      </c>
      <c r="C31" s="4"/>
      <c r="D31" s="5"/>
      <c r="E31" s="5"/>
      <c r="F31" s="5"/>
      <c r="G31" s="5"/>
      <c r="H31" s="5"/>
      <c r="I31" s="5"/>
      <c r="J31" s="16"/>
      <c r="K31" s="16"/>
      <c r="L31" s="16"/>
      <c r="M31" s="16"/>
      <c r="N31" s="16"/>
      <c r="O31" s="16"/>
      <c r="P31" s="16"/>
      <c r="Q31" s="16"/>
      <c r="S31" s="16"/>
      <c r="U31" s="16"/>
      <c r="W31" s="16"/>
      <c r="X31" s="16"/>
    </row>
    <row r="32" spans="2:24" s="122" customFormat="1" ht="18" customHeight="1">
      <c r="B32" s="4" t="s">
        <v>169</v>
      </c>
      <c r="C32" s="4"/>
      <c r="D32" s="5"/>
      <c r="E32" s="5"/>
      <c r="F32" s="5"/>
      <c r="G32" s="5"/>
      <c r="H32" s="5"/>
      <c r="I32" s="5"/>
      <c r="J32" s="16"/>
      <c r="K32" s="16"/>
      <c r="L32" s="16"/>
      <c r="M32" s="16"/>
      <c r="N32" s="16"/>
      <c r="O32" s="16"/>
      <c r="P32" s="16"/>
      <c r="Q32" s="16"/>
      <c r="S32" s="16"/>
      <c r="U32" s="16"/>
      <c r="W32" s="16"/>
      <c r="X32" s="16"/>
    </row>
    <row r="33" spans="4:24" s="122" customFormat="1" ht="18" customHeight="1">
      <c r="D33" s="16"/>
      <c r="E33" s="16"/>
      <c r="F33" s="16"/>
      <c r="G33" s="16"/>
      <c r="H33" s="16"/>
      <c r="I33" s="16"/>
      <c r="J33" s="16"/>
      <c r="K33" s="16"/>
      <c r="L33" s="16"/>
      <c r="M33" s="16"/>
      <c r="N33" s="16"/>
      <c r="O33" s="16"/>
      <c r="P33" s="16"/>
      <c r="Q33" s="16"/>
      <c r="S33" s="16"/>
      <c r="U33" s="16"/>
      <c r="W33" s="16"/>
      <c r="X33" s="16"/>
    </row>
    <row r="34" spans="2:24" s="122" customFormat="1" ht="18" customHeight="1" thickBot="1">
      <c r="B34" s="123" t="s">
        <v>170</v>
      </c>
      <c r="D34" s="16"/>
      <c r="E34" s="16"/>
      <c r="F34" s="16"/>
      <c r="G34" s="16"/>
      <c r="H34" s="16"/>
      <c r="I34" s="16"/>
      <c r="J34" s="16"/>
      <c r="K34" s="16"/>
      <c r="L34" s="16"/>
      <c r="M34" s="16"/>
      <c r="N34" s="16"/>
      <c r="O34" s="16"/>
      <c r="P34" s="16"/>
      <c r="Q34" s="16"/>
      <c r="S34" s="16"/>
      <c r="U34" s="16"/>
      <c r="W34" s="16"/>
      <c r="X34" s="16"/>
    </row>
    <row r="35" spans="1:24" s="4" customFormat="1" ht="18" customHeight="1" thickBot="1">
      <c r="A35" s="122"/>
      <c r="B35" s="878" t="s">
        <v>982</v>
      </c>
      <c r="C35" s="878" t="s">
        <v>171</v>
      </c>
      <c r="D35" s="884"/>
      <c r="E35" s="884"/>
      <c r="F35" s="884"/>
      <c r="G35" s="884"/>
      <c r="H35" s="884"/>
      <c r="I35" s="884"/>
      <c r="J35" s="885"/>
      <c r="K35" s="16"/>
      <c r="L35" s="16"/>
      <c r="M35" s="4" t="s">
        <v>1081</v>
      </c>
      <c r="N35" s="400">
        <v>8</v>
      </c>
      <c r="O35" s="400" t="s">
        <v>172</v>
      </c>
      <c r="P35" s="400" t="s">
        <v>173</v>
      </c>
      <c r="Q35" s="400" t="s">
        <v>174</v>
      </c>
      <c r="R35" s="400" t="s">
        <v>175</v>
      </c>
      <c r="S35" s="401" t="s">
        <v>176</v>
      </c>
      <c r="T35" s="400" t="s">
        <v>164</v>
      </c>
      <c r="U35" s="16"/>
      <c r="W35" s="16"/>
      <c r="X35" s="16"/>
    </row>
    <row r="36" spans="2:24" s="4" customFormat="1" ht="36.75" customHeight="1" thickBot="1">
      <c r="B36" s="879"/>
      <c r="C36" s="402" t="s">
        <v>1081</v>
      </c>
      <c r="D36" s="403" t="s">
        <v>177</v>
      </c>
      <c r="E36" s="404" t="s">
        <v>504</v>
      </c>
      <c r="F36" s="404" t="s">
        <v>505</v>
      </c>
      <c r="G36" s="404" t="s">
        <v>506</v>
      </c>
      <c r="H36" s="404" t="s">
        <v>162</v>
      </c>
      <c r="I36" s="405" t="s">
        <v>178</v>
      </c>
      <c r="J36" s="406" t="s">
        <v>164</v>
      </c>
      <c r="K36" s="16"/>
      <c r="L36" s="16"/>
      <c r="M36" s="16"/>
      <c r="N36" s="16"/>
      <c r="O36" s="16"/>
      <c r="P36" s="16"/>
      <c r="Q36" s="16"/>
      <c r="S36" s="400"/>
      <c r="U36" s="16"/>
      <c r="W36" s="16"/>
      <c r="X36" s="16"/>
    </row>
    <row r="37" spans="2:24" s="4" customFormat="1" ht="12.75" customHeight="1">
      <c r="B37" s="180"/>
      <c r="C37" s="383" t="s">
        <v>179</v>
      </c>
      <c r="D37" s="384" t="s">
        <v>179</v>
      </c>
      <c r="E37" s="384" t="s">
        <v>179</v>
      </c>
      <c r="F37" s="384" t="s">
        <v>179</v>
      </c>
      <c r="G37" s="384" t="s">
        <v>179</v>
      </c>
      <c r="H37" s="407" t="s">
        <v>179</v>
      </c>
      <c r="I37" s="407" t="s">
        <v>179</v>
      </c>
      <c r="J37" s="408" t="s">
        <v>179</v>
      </c>
      <c r="K37" s="16"/>
      <c r="L37" s="400" t="s">
        <v>502</v>
      </c>
      <c r="M37" s="122">
        <v>14995</v>
      </c>
      <c r="N37" s="122">
        <f aca="true" t="shared" si="8" ref="N37:T37">SUM(N39:N44)</f>
        <v>710</v>
      </c>
      <c r="O37" s="122">
        <f t="shared" si="8"/>
        <v>4231</v>
      </c>
      <c r="P37" s="122">
        <f t="shared" si="8"/>
        <v>4677</v>
      </c>
      <c r="Q37" s="122">
        <f t="shared" si="8"/>
        <v>3529</v>
      </c>
      <c r="R37" s="122">
        <f t="shared" si="8"/>
        <v>1231</v>
      </c>
      <c r="S37" s="122">
        <f t="shared" si="8"/>
        <v>231</v>
      </c>
      <c r="T37" s="122">
        <f t="shared" si="8"/>
        <v>386</v>
      </c>
      <c r="W37" s="16"/>
      <c r="X37" s="16"/>
    </row>
    <row r="38" spans="2:24" s="4" customFormat="1" ht="18" customHeight="1">
      <c r="B38" s="35" t="s">
        <v>180</v>
      </c>
      <c r="C38" s="134">
        <f aca="true" t="shared" si="9" ref="C38:C44">SUM(D38:J38)</f>
        <v>100</v>
      </c>
      <c r="D38" s="409">
        <f>N37/M37*100</f>
        <v>4.734911637212404</v>
      </c>
      <c r="E38" s="409">
        <f>O37/M37*100</f>
        <v>28.216072024008003</v>
      </c>
      <c r="F38" s="409">
        <f>P37/M37*100</f>
        <v>31.19039679893298</v>
      </c>
      <c r="G38" s="409">
        <f>Q37/M37*100</f>
        <v>23.53451150383461</v>
      </c>
      <c r="H38" s="409">
        <f>R37/M37*100</f>
        <v>8.209403134378126</v>
      </c>
      <c r="I38" s="409">
        <f>S37/M37*100</f>
        <v>1.5405135045015004</v>
      </c>
      <c r="J38" s="410">
        <f>T37/M37*100</f>
        <v>2.574191397132377</v>
      </c>
      <c r="W38" s="16"/>
      <c r="X38" s="16"/>
    </row>
    <row r="39" spans="1:40" ht="18" customHeight="1">
      <c r="A39" s="4"/>
      <c r="B39" s="102" t="s">
        <v>181</v>
      </c>
      <c r="C39" s="142">
        <f t="shared" si="9"/>
        <v>100</v>
      </c>
      <c r="D39" s="218">
        <f aca="true" t="shared" si="10" ref="D39:D44">N39/M39*100</f>
        <v>1.8867924528301887</v>
      </c>
      <c r="E39" s="218">
        <f aca="true" t="shared" si="11" ref="E39:E44">O39/M39*100</f>
        <v>32.075471698113205</v>
      </c>
      <c r="F39" s="218">
        <f aca="true" t="shared" si="12" ref="F39:F44">P39/M39*100</f>
        <v>37.735849056603776</v>
      </c>
      <c r="G39" s="218">
        <f aca="true" t="shared" si="13" ref="G39:G44">Q39/M39*100</f>
        <v>20.754716981132077</v>
      </c>
      <c r="H39" s="218">
        <f aca="true" t="shared" si="14" ref="H39:H44">R39/M39*100</f>
        <v>5.660377358490567</v>
      </c>
      <c r="I39" s="218">
        <f aca="true" t="shared" si="15" ref="I39:I44">S39/M39*100</f>
        <v>0</v>
      </c>
      <c r="J39" s="219">
        <f aca="true" t="shared" si="16" ref="J39:J44">T39/M39*100</f>
        <v>1.8867924528301887</v>
      </c>
      <c r="L39" s="400">
        <v>55</v>
      </c>
      <c r="M39" s="16">
        <f aca="true" t="shared" si="17" ref="M39:M44">SUM(N39:T39)</f>
        <v>53</v>
      </c>
      <c r="N39" s="16">
        <v>1</v>
      </c>
      <c r="O39" s="16">
        <v>17</v>
      </c>
      <c r="P39" s="16">
        <v>20</v>
      </c>
      <c r="Q39" s="16">
        <v>11</v>
      </c>
      <c r="R39" s="4">
        <v>3</v>
      </c>
      <c r="S39" s="16">
        <v>0</v>
      </c>
      <c r="T39" s="4">
        <v>1</v>
      </c>
      <c r="Y39"/>
      <c r="Z39"/>
      <c r="AA39"/>
      <c r="AB39"/>
      <c r="AC39"/>
      <c r="AD39"/>
      <c r="AE39"/>
      <c r="AF39"/>
      <c r="AG39"/>
      <c r="AH39"/>
      <c r="AI39"/>
      <c r="AJ39"/>
      <c r="AK39"/>
      <c r="AL39"/>
      <c r="AM39"/>
      <c r="AN39"/>
    </row>
    <row r="40" spans="1:20" s="122" customFormat="1" ht="18" customHeight="1">
      <c r="A40"/>
      <c r="B40" s="102" t="s">
        <v>182</v>
      </c>
      <c r="C40" s="142">
        <f t="shared" si="9"/>
        <v>100.00000000000001</v>
      </c>
      <c r="D40" s="218">
        <f t="shared" si="10"/>
        <v>5.475206611570248</v>
      </c>
      <c r="E40" s="218">
        <f t="shared" si="11"/>
        <v>43.078512396694215</v>
      </c>
      <c r="F40" s="218">
        <f t="shared" si="12"/>
        <v>36.570247933884296</v>
      </c>
      <c r="G40" s="218">
        <f t="shared" si="13"/>
        <v>13.016528925619836</v>
      </c>
      <c r="H40" s="218">
        <f t="shared" si="14"/>
        <v>1.859504132231405</v>
      </c>
      <c r="I40" s="218">
        <f t="shared" si="15"/>
        <v>0</v>
      </c>
      <c r="J40" s="219">
        <f t="shared" si="16"/>
        <v>0</v>
      </c>
      <c r="L40" s="411">
        <v>56</v>
      </c>
      <c r="M40" s="16">
        <f t="shared" si="17"/>
        <v>1936</v>
      </c>
      <c r="N40" s="122">
        <v>106</v>
      </c>
      <c r="O40" s="122">
        <v>834</v>
      </c>
      <c r="P40" s="122">
        <v>708</v>
      </c>
      <c r="Q40" s="122">
        <v>252</v>
      </c>
      <c r="R40">
        <v>36</v>
      </c>
      <c r="S40" s="16">
        <v>0</v>
      </c>
      <c r="T40">
        <v>0</v>
      </c>
    </row>
    <row r="41" spans="2:20" s="122" customFormat="1" ht="18" customHeight="1">
      <c r="B41" s="102" t="s">
        <v>183</v>
      </c>
      <c r="C41" s="142">
        <f t="shared" si="9"/>
        <v>100.00000000000001</v>
      </c>
      <c r="D41" s="218">
        <f t="shared" si="10"/>
        <v>6.366356382978723</v>
      </c>
      <c r="E41" s="218">
        <f t="shared" si="11"/>
        <v>15.541888297872342</v>
      </c>
      <c r="F41" s="218">
        <f t="shared" si="12"/>
        <v>26.379654255319153</v>
      </c>
      <c r="G41" s="218">
        <f t="shared" si="13"/>
        <v>31.59906914893617</v>
      </c>
      <c r="H41" s="218">
        <f t="shared" si="14"/>
        <v>13.71343085106383</v>
      </c>
      <c r="I41" s="218">
        <f t="shared" si="15"/>
        <v>3.8397606382978724</v>
      </c>
      <c r="J41" s="219">
        <f t="shared" si="16"/>
        <v>2.559840425531915</v>
      </c>
      <c r="L41" s="411">
        <v>57</v>
      </c>
      <c r="M41" s="122">
        <f t="shared" si="17"/>
        <v>6016</v>
      </c>
      <c r="N41" s="122">
        <v>383</v>
      </c>
      <c r="O41" s="122">
        <v>935</v>
      </c>
      <c r="P41" s="122">
        <v>1587</v>
      </c>
      <c r="Q41" s="122">
        <v>1901</v>
      </c>
      <c r="R41" s="122">
        <v>825</v>
      </c>
      <c r="S41" s="122">
        <v>231</v>
      </c>
      <c r="T41" s="122">
        <v>154</v>
      </c>
    </row>
    <row r="42" spans="2:20" s="122" customFormat="1" ht="18" customHeight="1">
      <c r="B42" s="102" t="s">
        <v>184</v>
      </c>
      <c r="C42" s="142">
        <f t="shared" si="9"/>
        <v>99.99999999999999</v>
      </c>
      <c r="D42" s="218">
        <f t="shared" si="10"/>
        <v>0.6437768240343348</v>
      </c>
      <c r="E42" s="218">
        <f t="shared" si="11"/>
        <v>42.27467811158798</v>
      </c>
      <c r="F42" s="218">
        <f t="shared" si="12"/>
        <v>41.30901287553648</v>
      </c>
      <c r="G42" s="218">
        <f t="shared" si="13"/>
        <v>11.373390557939913</v>
      </c>
      <c r="H42" s="218">
        <f t="shared" si="14"/>
        <v>4.399141630901288</v>
      </c>
      <c r="I42" s="218">
        <f t="shared" si="15"/>
        <v>0</v>
      </c>
      <c r="J42" s="219">
        <f t="shared" si="16"/>
        <v>0</v>
      </c>
      <c r="L42" s="411">
        <v>58</v>
      </c>
      <c r="M42" s="122">
        <f t="shared" si="17"/>
        <v>932</v>
      </c>
      <c r="N42" s="122">
        <v>6</v>
      </c>
      <c r="O42" s="122">
        <v>394</v>
      </c>
      <c r="P42" s="122">
        <v>385</v>
      </c>
      <c r="Q42" s="122">
        <v>106</v>
      </c>
      <c r="R42" s="122">
        <v>41</v>
      </c>
      <c r="S42" s="122">
        <v>0</v>
      </c>
      <c r="T42" s="122">
        <v>0</v>
      </c>
    </row>
    <row r="43" spans="2:20" s="122" customFormat="1" ht="18" customHeight="1">
      <c r="B43" s="102" t="s">
        <v>185</v>
      </c>
      <c r="C43" s="142">
        <f t="shared" si="9"/>
        <v>99.99999999999999</v>
      </c>
      <c r="D43" s="218">
        <f t="shared" si="10"/>
        <v>2.5622775800711746</v>
      </c>
      <c r="E43" s="218">
        <f t="shared" si="11"/>
        <v>41.06761565836299</v>
      </c>
      <c r="F43" s="218">
        <f t="shared" si="12"/>
        <v>42.77580071174377</v>
      </c>
      <c r="G43" s="218">
        <f t="shared" si="13"/>
        <v>11.957295373665481</v>
      </c>
      <c r="H43" s="218">
        <f t="shared" si="14"/>
        <v>1.5658362989323844</v>
      </c>
      <c r="I43" s="218">
        <f t="shared" si="15"/>
        <v>0</v>
      </c>
      <c r="J43" s="219">
        <f t="shared" si="16"/>
        <v>0.0711743772241993</v>
      </c>
      <c r="L43" s="411">
        <v>59</v>
      </c>
      <c r="M43" s="122">
        <f t="shared" si="17"/>
        <v>1405</v>
      </c>
      <c r="N43" s="122">
        <v>36</v>
      </c>
      <c r="O43" s="122">
        <v>577</v>
      </c>
      <c r="P43" s="122">
        <v>601</v>
      </c>
      <c r="Q43" s="122">
        <v>168</v>
      </c>
      <c r="R43" s="122">
        <v>22</v>
      </c>
      <c r="S43" s="122">
        <v>0</v>
      </c>
      <c r="T43" s="122">
        <v>1</v>
      </c>
    </row>
    <row r="44" spans="2:20" s="122" customFormat="1" ht="18" customHeight="1" thickBot="1">
      <c r="B44" s="412" t="s">
        <v>186</v>
      </c>
      <c r="C44" s="147">
        <f t="shared" si="9"/>
        <v>100.00000000000001</v>
      </c>
      <c r="D44" s="413">
        <f t="shared" si="10"/>
        <v>3.8254889318719107</v>
      </c>
      <c r="E44" s="413">
        <f t="shared" si="11"/>
        <v>31.678486997635936</v>
      </c>
      <c r="F44" s="413">
        <f t="shared" si="12"/>
        <v>29.572318934021062</v>
      </c>
      <c r="G44" s="413">
        <f t="shared" si="13"/>
        <v>23.44723834085536</v>
      </c>
      <c r="H44" s="413">
        <f t="shared" si="14"/>
        <v>6.533419299376746</v>
      </c>
      <c r="I44" s="413">
        <f t="shared" si="15"/>
        <v>0</v>
      </c>
      <c r="J44" s="414">
        <f t="shared" si="16"/>
        <v>4.943047496238986</v>
      </c>
      <c r="L44" s="411">
        <v>60</v>
      </c>
      <c r="M44" s="122">
        <f t="shared" si="17"/>
        <v>4653</v>
      </c>
      <c r="N44" s="122">
        <v>178</v>
      </c>
      <c r="O44" s="122">
        <v>1474</v>
      </c>
      <c r="P44" s="122">
        <v>1376</v>
      </c>
      <c r="Q44" s="122">
        <v>1091</v>
      </c>
      <c r="R44" s="122">
        <v>304</v>
      </c>
      <c r="S44" s="122">
        <v>0</v>
      </c>
      <c r="T44" s="122">
        <v>230</v>
      </c>
    </row>
    <row r="45" s="122" customFormat="1" ht="18" customHeight="1">
      <c r="B45" s="264"/>
    </row>
    <row r="46" s="122" customFormat="1" ht="18" customHeight="1">
      <c r="B46" s="264"/>
    </row>
    <row r="47" s="122" customFormat="1" ht="18" customHeight="1"/>
    <row r="48" s="122" customFormat="1" ht="18" customHeight="1"/>
    <row r="49" s="122" customFormat="1" ht="18" customHeight="1"/>
    <row r="50" s="122" customFormat="1" ht="18" customHeight="1"/>
    <row r="51" s="122" customFormat="1" ht="18" customHeight="1"/>
    <row r="52" s="122" customFormat="1" ht="12">
      <c r="L52" s="129"/>
    </row>
    <row r="53" spans="10:12" s="122" customFormat="1" ht="12">
      <c r="J53" s="129"/>
      <c r="K53" s="129"/>
      <c r="L53" s="129"/>
    </row>
    <row r="54" spans="10:12" s="122" customFormat="1" ht="12">
      <c r="J54" s="129"/>
      <c r="K54" s="129"/>
      <c r="L54" s="129"/>
    </row>
    <row r="55" spans="10:12" s="122" customFormat="1" ht="12">
      <c r="J55" s="129"/>
      <c r="K55" s="129"/>
      <c r="L55" s="129"/>
    </row>
    <row r="56" spans="10:12" s="122" customFormat="1" ht="12">
      <c r="J56" s="129"/>
      <c r="K56" s="129"/>
      <c r="L56" s="129"/>
    </row>
    <row r="57" spans="10:11" s="122" customFormat="1" ht="12">
      <c r="J57" s="129"/>
      <c r="K57" s="129"/>
    </row>
    <row r="58" s="122" customFormat="1" ht="12"/>
    <row r="59" spans="12:17" s="122" customFormat="1" ht="12">
      <c r="L59" s="16"/>
      <c r="M59" s="16"/>
      <c r="N59" s="16"/>
      <c r="O59" s="16"/>
      <c r="P59" s="16"/>
      <c r="Q59" s="16"/>
    </row>
    <row r="60" spans="9:21" s="122" customFormat="1" ht="12">
      <c r="I60" s="16"/>
      <c r="J60" s="16"/>
      <c r="K60" s="16"/>
      <c r="L60" s="16"/>
      <c r="M60" s="16"/>
      <c r="N60" s="16"/>
      <c r="O60" s="16"/>
      <c r="P60" s="16"/>
      <c r="Q60" s="16"/>
      <c r="S60" s="16"/>
      <c r="U60" s="16"/>
    </row>
    <row r="61" spans="9:21" s="122" customFormat="1" ht="12">
      <c r="I61" s="16"/>
      <c r="J61" s="16"/>
      <c r="K61" s="16"/>
      <c r="L61" s="16"/>
      <c r="M61" s="16"/>
      <c r="N61" s="16"/>
      <c r="O61" s="16"/>
      <c r="P61" s="16"/>
      <c r="Q61" s="16"/>
      <c r="S61" s="16"/>
      <c r="U61" s="16"/>
    </row>
    <row r="62" spans="9:21" s="122" customFormat="1" ht="12">
      <c r="I62" s="16"/>
      <c r="J62" s="16"/>
      <c r="K62" s="16"/>
      <c r="L62" s="16"/>
      <c r="M62" s="16"/>
      <c r="N62" s="16"/>
      <c r="O62" s="16"/>
      <c r="P62" s="16"/>
      <c r="Q62" s="16"/>
      <c r="S62" s="16"/>
      <c r="U62" s="16"/>
    </row>
    <row r="63" spans="9:21" s="122" customFormat="1" ht="12">
      <c r="I63" s="16"/>
      <c r="J63" s="16"/>
      <c r="K63" s="16"/>
      <c r="L63" s="16"/>
      <c r="M63" s="16"/>
      <c r="N63" s="16"/>
      <c r="O63" s="16"/>
      <c r="P63" s="16"/>
      <c r="Q63" s="16"/>
      <c r="S63" s="16"/>
      <c r="U63" s="16"/>
    </row>
    <row r="64" ht="13.5">
      <c r="A64" s="122"/>
    </row>
  </sheetData>
  <mergeCells count="6">
    <mergeCell ref="G15:H15"/>
    <mergeCell ref="B35:B36"/>
    <mergeCell ref="B15:B16"/>
    <mergeCell ref="C15:D15"/>
    <mergeCell ref="E15:F15"/>
    <mergeCell ref="C35:J35"/>
  </mergeCells>
  <printOptions/>
  <pageMargins left="0.3937007874015748" right="0.31496062992125984" top="0.5905511811023623" bottom="0.3937007874015748" header="0.35433070866141736"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P30"/>
  <sheetViews>
    <sheetView workbookViewId="0" topLeftCell="A1">
      <selection activeCell="C19" sqref="C19:G19"/>
    </sheetView>
  </sheetViews>
  <sheetFormatPr defaultColWidth="9.00390625" defaultRowHeight="13.5"/>
  <cols>
    <col min="1" max="1" width="6.875" style="0" customWidth="1"/>
    <col min="2" max="2" width="26.50390625" style="0" customWidth="1"/>
    <col min="3" max="3" width="8.00390625" style="0" customWidth="1"/>
    <col min="4" max="5" width="6.50390625" style="0" customWidth="1"/>
    <col min="6" max="6" width="6.75390625" style="0" customWidth="1"/>
    <col min="7" max="7" width="7.625" style="0" customWidth="1"/>
    <col min="8" max="8" width="8.25390625" style="0" customWidth="1"/>
    <col min="9" max="9" width="8.50390625" style="0" customWidth="1"/>
    <col min="10" max="10" width="7.00390625" style="0" customWidth="1"/>
    <col min="11" max="11" width="7.375" style="0" customWidth="1"/>
    <col min="13" max="14" width="11.125" style="0" bestFit="1" customWidth="1"/>
    <col min="15" max="16" width="9.125" style="0" bestFit="1" customWidth="1"/>
  </cols>
  <sheetData>
    <row r="1" ht="19.5" customHeight="1"/>
    <row r="2" ht="19.5" customHeight="1">
      <c r="A2" s="1" t="s">
        <v>187</v>
      </c>
    </row>
    <row r="3" ht="19.5" customHeight="1"/>
    <row r="4" spans="1:11" s="122" customFormat="1" ht="19.5" customHeight="1">
      <c r="A4" s="4" t="s">
        <v>188</v>
      </c>
      <c r="B4" s="4"/>
      <c r="C4" s="4"/>
      <c r="D4" s="4"/>
      <c r="E4" s="4"/>
      <c r="F4" s="4"/>
      <c r="G4" s="4"/>
      <c r="H4" s="4"/>
      <c r="I4" s="4"/>
      <c r="J4" s="4"/>
      <c r="K4" s="4"/>
    </row>
    <row r="5" s="4" customFormat="1" ht="19.5" customHeight="1">
      <c r="A5" s="4" t="s">
        <v>403</v>
      </c>
    </row>
    <row r="6" s="4" customFormat="1" ht="19.5" customHeight="1">
      <c r="A6" s="4" t="s">
        <v>404</v>
      </c>
    </row>
    <row r="7" s="4" customFormat="1" ht="19.5" customHeight="1">
      <c r="A7" s="4" t="s">
        <v>189</v>
      </c>
    </row>
    <row r="8" s="4" customFormat="1" ht="19.5" customHeight="1">
      <c r="A8" s="4" t="s">
        <v>190</v>
      </c>
    </row>
    <row r="9" s="4" customFormat="1" ht="19.5" customHeight="1">
      <c r="A9" s="4" t="s">
        <v>405</v>
      </c>
    </row>
    <row r="10" s="4" customFormat="1" ht="19.5" customHeight="1">
      <c r="A10" s="4" t="s">
        <v>191</v>
      </c>
    </row>
    <row r="11" s="4" customFormat="1" ht="19.5" customHeight="1">
      <c r="A11" s="4" t="s">
        <v>192</v>
      </c>
    </row>
    <row r="12" s="4" customFormat="1" ht="19.5" customHeight="1">
      <c r="A12" s="4" t="s">
        <v>193</v>
      </c>
    </row>
    <row r="13" s="4" customFormat="1" ht="19.5" customHeight="1">
      <c r="A13" s="4" t="s">
        <v>194</v>
      </c>
    </row>
    <row r="14" s="4" customFormat="1" ht="19.5" customHeight="1">
      <c r="A14" s="4" t="s">
        <v>195</v>
      </c>
    </row>
    <row r="15" s="4" customFormat="1" ht="19.5" customHeight="1">
      <c r="A15" s="4" t="s">
        <v>196</v>
      </c>
    </row>
    <row r="16" s="4" customFormat="1" ht="19.5" customHeight="1"/>
    <row r="17" s="4" customFormat="1" ht="19.5" customHeight="1"/>
    <row r="18" ht="19.5" customHeight="1" thickBot="1">
      <c r="A18" s="237" t="s">
        <v>197</v>
      </c>
    </row>
    <row r="19" spans="1:11" ht="19.5" customHeight="1">
      <c r="A19" s="87"/>
      <c r="B19" s="415"/>
      <c r="C19" s="886" t="s">
        <v>198</v>
      </c>
      <c r="D19" s="842"/>
      <c r="E19" s="842"/>
      <c r="F19" s="842"/>
      <c r="G19" s="842"/>
      <c r="H19" s="841" t="s">
        <v>199</v>
      </c>
      <c r="I19" s="842"/>
      <c r="J19" s="842"/>
      <c r="K19" s="843"/>
    </row>
    <row r="20" spans="1:11" ht="19.5" customHeight="1">
      <c r="A20" s="20"/>
      <c r="B20" s="365"/>
      <c r="C20" s="826" t="s">
        <v>200</v>
      </c>
      <c r="D20" s="887"/>
      <c r="E20" s="827"/>
      <c r="F20" s="826" t="s">
        <v>201</v>
      </c>
      <c r="G20" s="887"/>
      <c r="H20" s="844" t="s">
        <v>202</v>
      </c>
      <c r="I20" s="827"/>
      <c r="J20" s="826" t="s">
        <v>203</v>
      </c>
      <c r="K20" s="845"/>
    </row>
    <row r="21" spans="1:11" ht="19.5" customHeight="1">
      <c r="A21" s="832" t="s">
        <v>204</v>
      </c>
      <c r="B21" s="888"/>
      <c r="C21" s="889" t="s">
        <v>205</v>
      </c>
      <c r="D21" s="826" t="s">
        <v>206</v>
      </c>
      <c r="E21" s="827"/>
      <c r="F21" s="826" t="s">
        <v>206</v>
      </c>
      <c r="G21" s="887"/>
      <c r="H21" s="844" t="s">
        <v>206</v>
      </c>
      <c r="I21" s="827"/>
      <c r="J21" s="826" t="s">
        <v>206</v>
      </c>
      <c r="K21" s="845"/>
    </row>
    <row r="22" spans="1:15" ht="19.5" customHeight="1">
      <c r="A22" s="326"/>
      <c r="B22" s="417"/>
      <c r="C22" s="890"/>
      <c r="D22" s="418" t="s">
        <v>207</v>
      </c>
      <c r="E22" s="419" t="s">
        <v>208</v>
      </c>
      <c r="F22" s="418" t="s">
        <v>207</v>
      </c>
      <c r="G22" s="157" t="s">
        <v>208</v>
      </c>
      <c r="H22" s="420" t="s">
        <v>207</v>
      </c>
      <c r="I22" s="157" t="s">
        <v>208</v>
      </c>
      <c r="J22" s="418" t="s">
        <v>207</v>
      </c>
      <c r="K22" s="329" t="s">
        <v>208</v>
      </c>
      <c r="M22" t="s">
        <v>209</v>
      </c>
      <c r="O22" t="s">
        <v>210</v>
      </c>
    </row>
    <row r="23" spans="1:16" s="3" customFormat="1" ht="19.5" customHeight="1">
      <c r="A23" s="20"/>
      <c r="B23" s="8"/>
      <c r="C23" s="421" t="s">
        <v>211</v>
      </c>
      <c r="D23" s="42" t="s">
        <v>211</v>
      </c>
      <c r="E23" s="69" t="s">
        <v>211</v>
      </c>
      <c r="F23" s="422" t="s">
        <v>675</v>
      </c>
      <c r="G23" s="423" t="s">
        <v>675</v>
      </c>
      <c r="H23" s="424" t="s">
        <v>745</v>
      </c>
      <c r="I23" s="423" t="s">
        <v>745</v>
      </c>
      <c r="J23" s="422" t="s">
        <v>745</v>
      </c>
      <c r="K23" s="425" t="s">
        <v>745</v>
      </c>
      <c r="M23" s="426">
        <v>91210386</v>
      </c>
      <c r="N23" s="426">
        <v>26953307</v>
      </c>
      <c r="O23" s="426">
        <v>54941</v>
      </c>
      <c r="P23" s="426">
        <v>20176</v>
      </c>
    </row>
    <row r="24" spans="1:16" ht="19.5" customHeight="1">
      <c r="A24" s="427" t="s">
        <v>212</v>
      </c>
      <c r="B24" s="428" t="s">
        <v>213</v>
      </c>
      <c r="C24" s="429">
        <f>SUM(C25:C30)</f>
        <v>14995</v>
      </c>
      <c r="D24" s="430">
        <f>SUM(D25:D30)</f>
        <v>8834</v>
      </c>
      <c r="E24" s="431">
        <f>SUM(E25:E30)</f>
        <v>6160</v>
      </c>
      <c r="F24" s="432">
        <f aca="true" t="shared" si="0" ref="F24:F30">ROUND(D24/C24%,1)</f>
        <v>58.9</v>
      </c>
      <c r="G24" s="52">
        <f aca="true" t="shared" si="1" ref="G24:G30">ROUND(E24/C24%,1)</f>
        <v>41.1</v>
      </c>
      <c r="H24" s="433">
        <f aca="true" t="shared" si="2" ref="H24:I30">ROUND(M23/D24,0)</f>
        <v>10325</v>
      </c>
      <c r="I24" s="281">
        <f t="shared" si="2"/>
        <v>4376</v>
      </c>
      <c r="J24" s="360">
        <f aca="true" t="shared" si="3" ref="J24:K30">ROUND(M23/O23,0)</f>
        <v>1660</v>
      </c>
      <c r="K24" s="434">
        <f t="shared" si="3"/>
        <v>1336</v>
      </c>
      <c r="M24" s="13">
        <v>9566867</v>
      </c>
      <c r="N24" s="13">
        <v>25036</v>
      </c>
      <c r="O24" s="13">
        <v>4388</v>
      </c>
      <c r="P24" s="13">
        <v>28</v>
      </c>
    </row>
    <row r="25" spans="1:16" ht="19.5" customHeight="1">
      <c r="A25" s="77">
        <v>55</v>
      </c>
      <c r="B25" s="435" t="s">
        <v>1008</v>
      </c>
      <c r="C25" s="364">
        <v>53</v>
      </c>
      <c r="D25" s="436">
        <v>44</v>
      </c>
      <c r="E25" s="281">
        <f aca="true" t="shared" si="4" ref="E25:E30">C25-D25</f>
        <v>9</v>
      </c>
      <c r="F25" s="432">
        <f t="shared" si="0"/>
        <v>83</v>
      </c>
      <c r="G25" s="52">
        <f t="shared" si="1"/>
        <v>17</v>
      </c>
      <c r="H25" s="433">
        <f t="shared" si="2"/>
        <v>217429</v>
      </c>
      <c r="I25" s="281">
        <f t="shared" si="2"/>
        <v>2782</v>
      </c>
      <c r="J25" s="360">
        <f t="shared" si="3"/>
        <v>2180</v>
      </c>
      <c r="K25" s="434">
        <f t="shared" si="3"/>
        <v>894</v>
      </c>
      <c r="M25" s="13">
        <v>7880011</v>
      </c>
      <c r="N25" s="13">
        <v>1308164</v>
      </c>
      <c r="O25" s="13">
        <v>5123</v>
      </c>
      <c r="P25" s="13">
        <v>1364</v>
      </c>
    </row>
    <row r="26" spans="1:16" ht="19.5" customHeight="1">
      <c r="A26" s="77">
        <v>56</v>
      </c>
      <c r="B26" s="435" t="s">
        <v>1009</v>
      </c>
      <c r="C26" s="364">
        <v>1936</v>
      </c>
      <c r="D26" s="436">
        <v>1315</v>
      </c>
      <c r="E26" s="281">
        <f t="shared" si="4"/>
        <v>621</v>
      </c>
      <c r="F26" s="432">
        <f t="shared" si="0"/>
        <v>67.9</v>
      </c>
      <c r="G26" s="52">
        <f t="shared" si="1"/>
        <v>32.1</v>
      </c>
      <c r="H26" s="433">
        <f t="shared" si="2"/>
        <v>5992</v>
      </c>
      <c r="I26" s="281">
        <f t="shared" si="2"/>
        <v>2107</v>
      </c>
      <c r="J26" s="360">
        <f t="shared" si="3"/>
        <v>1538</v>
      </c>
      <c r="K26" s="434">
        <f t="shared" si="3"/>
        <v>959</v>
      </c>
      <c r="M26" s="13">
        <v>33401289</v>
      </c>
      <c r="N26" s="13">
        <v>6189078</v>
      </c>
      <c r="O26" s="13">
        <v>21623</v>
      </c>
      <c r="P26" s="13">
        <v>7396</v>
      </c>
    </row>
    <row r="27" spans="1:16" ht="19.5" customHeight="1">
      <c r="A27" s="77">
        <v>57</v>
      </c>
      <c r="B27" s="435" t="s">
        <v>1010</v>
      </c>
      <c r="C27" s="364">
        <v>6016</v>
      </c>
      <c r="D27" s="436">
        <v>3156</v>
      </c>
      <c r="E27" s="281">
        <v>2859</v>
      </c>
      <c r="F27" s="432">
        <f t="shared" si="0"/>
        <v>52.5</v>
      </c>
      <c r="G27" s="52">
        <f t="shared" si="1"/>
        <v>47.5</v>
      </c>
      <c r="H27" s="433">
        <f t="shared" si="2"/>
        <v>10583</v>
      </c>
      <c r="I27" s="281">
        <f t="shared" si="2"/>
        <v>2165</v>
      </c>
      <c r="J27" s="360">
        <f t="shared" si="3"/>
        <v>1545</v>
      </c>
      <c r="K27" s="434">
        <f t="shared" si="3"/>
        <v>837</v>
      </c>
      <c r="M27" s="13">
        <v>11331894</v>
      </c>
      <c r="N27" s="13">
        <v>1237809</v>
      </c>
      <c r="O27" s="13">
        <v>4495</v>
      </c>
      <c r="P27" s="13">
        <v>592</v>
      </c>
    </row>
    <row r="28" spans="1:16" ht="19.5" customHeight="1">
      <c r="A28" s="77">
        <v>58</v>
      </c>
      <c r="B28" s="435" t="s">
        <v>1011</v>
      </c>
      <c r="C28" s="364">
        <v>932</v>
      </c>
      <c r="D28" s="436">
        <v>738</v>
      </c>
      <c r="E28" s="281">
        <f t="shared" si="4"/>
        <v>194</v>
      </c>
      <c r="F28" s="432">
        <f t="shared" si="0"/>
        <v>79.2</v>
      </c>
      <c r="G28" s="52">
        <f t="shared" si="1"/>
        <v>20.8</v>
      </c>
      <c r="H28" s="433">
        <f t="shared" si="2"/>
        <v>15355</v>
      </c>
      <c r="I28" s="281">
        <f t="shared" si="2"/>
        <v>6380</v>
      </c>
      <c r="J28" s="360">
        <f t="shared" si="3"/>
        <v>2521</v>
      </c>
      <c r="K28" s="434">
        <f t="shared" si="3"/>
        <v>2091</v>
      </c>
      <c r="M28" s="13">
        <v>7368390</v>
      </c>
      <c r="N28" s="13">
        <v>788548</v>
      </c>
      <c r="O28" s="13">
        <v>3935</v>
      </c>
      <c r="P28" s="13">
        <v>991</v>
      </c>
    </row>
    <row r="29" spans="1:16" ht="19.5" customHeight="1">
      <c r="A29" s="77">
        <v>59</v>
      </c>
      <c r="B29" s="435" t="s">
        <v>214</v>
      </c>
      <c r="C29" s="364">
        <v>1405</v>
      </c>
      <c r="D29" s="436">
        <v>921</v>
      </c>
      <c r="E29" s="281">
        <f t="shared" si="4"/>
        <v>484</v>
      </c>
      <c r="F29" s="432">
        <f t="shared" si="0"/>
        <v>65.6</v>
      </c>
      <c r="G29" s="52">
        <f t="shared" si="1"/>
        <v>34.4</v>
      </c>
      <c r="H29" s="433">
        <f t="shared" si="2"/>
        <v>8000</v>
      </c>
      <c r="I29" s="281">
        <f t="shared" si="2"/>
        <v>1629</v>
      </c>
      <c r="J29" s="360">
        <f t="shared" si="3"/>
        <v>1873</v>
      </c>
      <c r="K29" s="434">
        <f t="shared" si="3"/>
        <v>796</v>
      </c>
      <c r="M29" s="13">
        <v>21661935</v>
      </c>
      <c r="N29" s="13">
        <v>17404672</v>
      </c>
      <c r="O29" s="13">
        <v>15377</v>
      </c>
      <c r="P29" s="13">
        <v>9805</v>
      </c>
    </row>
    <row r="30" spans="1:11" ht="19.5" customHeight="1" thickBot="1">
      <c r="A30" s="85">
        <v>60</v>
      </c>
      <c r="B30" s="437" t="s">
        <v>215</v>
      </c>
      <c r="C30" s="372">
        <v>4653</v>
      </c>
      <c r="D30" s="438">
        <v>2660</v>
      </c>
      <c r="E30" s="439">
        <f t="shared" si="4"/>
        <v>1993</v>
      </c>
      <c r="F30" s="440">
        <f t="shared" si="0"/>
        <v>57.2</v>
      </c>
      <c r="G30" s="61">
        <f t="shared" si="1"/>
        <v>42.8</v>
      </c>
      <c r="H30" s="441">
        <f t="shared" si="2"/>
        <v>8144</v>
      </c>
      <c r="I30" s="300">
        <f t="shared" si="2"/>
        <v>8733</v>
      </c>
      <c r="J30" s="442">
        <f t="shared" si="3"/>
        <v>1409</v>
      </c>
      <c r="K30" s="443">
        <f t="shared" si="3"/>
        <v>1775</v>
      </c>
    </row>
  </sheetData>
  <mergeCells count="12">
    <mergeCell ref="H21:I21"/>
    <mergeCell ref="J21:K21"/>
    <mergeCell ref="A21:B21"/>
    <mergeCell ref="C21:C22"/>
    <mergeCell ref="D21:E21"/>
    <mergeCell ref="F21:G21"/>
    <mergeCell ref="C19:G19"/>
    <mergeCell ref="H19:K19"/>
    <mergeCell ref="C20:E20"/>
    <mergeCell ref="F20:G20"/>
    <mergeCell ref="H20:I20"/>
    <mergeCell ref="J20:K20"/>
  </mergeCells>
  <printOptions/>
  <pageMargins left="0.2" right="0.27" top="0.5905511811023623"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AA126"/>
  <sheetViews>
    <sheetView workbookViewId="0" topLeftCell="A1">
      <selection activeCell="H11" sqref="H11"/>
    </sheetView>
  </sheetViews>
  <sheetFormatPr defaultColWidth="9.00390625" defaultRowHeight="13.5"/>
  <cols>
    <col min="1" max="1" width="11.125" style="0" customWidth="1"/>
    <col min="2" max="2" width="7.75390625" style="0" customWidth="1"/>
    <col min="3" max="3" width="9.25390625" style="0" customWidth="1"/>
    <col min="5" max="5" width="8.375" style="0" customWidth="1"/>
    <col min="6" max="6" width="8.875" style="0" customWidth="1"/>
    <col min="8" max="8" width="10.375" style="0" customWidth="1"/>
    <col min="9" max="9" width="9.375" style="0" customWidth="1"/>
    <col min="10" max="10" width="9.25390625" style="0" customWidth="1"/>
    <col min="11" max="11" width="6.25390625" style="4" customWidth="1"/>
    <col min="12" max="12" width="11.50390625" style="4" customWidth="1"/>
    <col min="13" max="13" width="10.00390625" style="4" customWidth="1"/>
    <col min="14" max="14" width="11.75390625" style="444" customWidth="1"/>
    <col min="15" max="15" width="11.25390625" style="444" customWidth="1"/>
    <col min="16" max="16" width="10.875" style="4" customWidth="1"/>
    <col min="17" max="17" width="8.625" style="4" customWidth="1"/>
    <col min="18" max="19" width="10.50390625" style="4" customWidth="1"/>
  </cols>
  <sheetData>
    <row r="1" ht="19.5" customHeight="1"/>
    <row r="2" spans="1:19" ht="19.5" customHeight="1">
      <c r="A2" s="1" t="s">
        <v>217</v>
      </c>
      <c r="L2" s="127"/>
      <c r="M2" s="127"/>
      <c r="N2" s="445"/>
      <c r="O2" s="445"/>
      <c r="P2" s="166"/>
      <c r="Q2" s="166"/>
      <c r="R2" s="166"/>
      <c r="S2" s="166"/>
    </row>
    <row r="3" spans="12:19" ht="19.5" customHeight="1">
      <c r="L3" s="127"/>
      <c r="M3" s="127"/>
      <c r="N3" s="445"/>
      <c r="O3" s="445"/>
      <c r="P3" s="166"/>
      <c r="Q3" s="166"/>
      <c r="R3" s="166"/>
      <c r="S3" s="166"/>
    </row>
    <row r="4" spans="1:19" ht="19.5" customHeight="1" thickBot="1">
      <c r="A4" s="2" t="s">
        <v>406</v>
      </c>
      <c r="L4" s="446" t="s">
        <v>218</v>
      </c>
      <c r="M4" s="144"/>
      <c r="N4" s="447"/>
      <c r="O4" s="447"/>
      <c r="P4" s="448"/>
      <c r="Q4" s="448"/>
      <c r="R4" s="448"/>
      <c r="S4" s="448"/>
    </row>
    <row r="5" spans="1:19" s="5" customFormat="1" ht="19.5" customHeight="1">
      <c r="A5" s="3" t="s">
        <v>219</v>
      </c>
      <c r="K5" s="4"/>
      <c r="L5" s="126"/>
      <c r="M5" s="127"/>
      <c r="N5" s="891" t="s">
        <v>220</v>
      </c>
      <c r="O5" s="892"/>
      <c r="P5" s="152" t="s">
        <v>221</v>
      </c>
      <c r="Q5" s="153" t="s">
        <v>985</v>
      </c>
      <c r="R5" s="802" t="s">
        <v>986</v>
      </c>
      <c r="S5" s="820"/>
    </row>
    <row r="6" spans="1:19" s="5" customFormat="1" ht="19.5" customHeight="1">
      <c r="A6" s="4" t="s">
        <v>222</v>
      </c>
      <c r="K6" s="4"/>
      <c r="L6" s="182"/>
      <c r="M6" s="449"/>
      <c r="N6" s="450" t="s">
        <v>1063</v>
      </c>
      <c r="O6" s="451" t="s">
        <v>1064</v>
      </c>
      <c r="P6" s="452" t="s">
        <v>223</v>
      </c>
      <c r="Q6" s="452" t="s">
        <v>224</v>
      </c>
      <c r="R6" s="154" t="s">
        <v>978</v>
      </c>
      <c r="S6" s="453" t="s">
        <v>979</v>
      </c>
    </row>
    <row r="7" spans="1:19" s="5" customFormat="1" ht="19.5" customHeight="1">
      <c r="A7" s="4" t="s">
        <v>225</v>
      </c>
      <c r="K7" s="4"/>
      <c r="L7" s="20"/>
      <c r="M7" s="8"/>
      <c r="N7" s="454" t="s">
        <v>226</v>
      </c>
      <c r="O7" s="455" t="s">
        <v>226</v>
      </c>
      <c r="P7" s="187" t="s">
        <v>226</v>
      </c>
      <c r="Q7" s="456" t="s">
        <v>227</v>
      </c>
      <c r="R7" s="457" t="s">
        <v>227</v>
      </c>
      <c r="S7" s="458" t="s">
        <v>227</v>
      </c>
    </row>
    <row r="8" spans="1:19" s="5" customFormat="1" ht="19.5" customHeight="1">
      <c r="A8" s="4" t="s">
        <v>228</v>
      </c>
      <c r="K8" s="4"/>
      <c r="L8" s="139" t="s">
        <v>229</v>
      </c>
      <c r="M8" s="166" t="s">
        <v>230</v>
      </c>
      <c r="N8" s="459">
        <v>20346</v>
      </c>
      <c r="O8" s="460">
        <f>SUM(O9:O10)</f>
        <v>18047</v>
      </c>
      <c r="P8" s="461">
        <f>O8-N8</f>
        <v>-2299</v>
      </c>
      <c r="Q8" s="216">
        <f aca="true" t="shared" si="0" ref="Q8:Q34">P8/N8*100</f>
        <v>-11.299518332841837</v>
      </c>
      <c r="R8" s="462">
        <f>N8/$N$8*100</f>
        <v>100</v>
      </c>
      <c r="S8" s="463">
        <f>O8/$O$8*100</f>
        <v>100</v>
      </c>
    </row>
    <row r="9" spans="1:19" s="5" customFormat="1" ht="19.5" customHeight="1">
      <c r="A9" s="4" t="s">
        <v>231</v>
      </c>
      <c r="K9" s="4"/>
      <c r="L9" s="139"/>
      <c r="M9" s="166" t="s">
        <v>232</v>
      </c>
      <c r="N9" s="459">
        <v>3346</v>
      </c>
      <c r="O9" s="460">
        <f>SUM(O12,O15,O18,O21,O24,O27,O30,O33)</f>
        <v>3052</v>
      </c>
      <c r="P9" s="461">
        <f aca="true" t="shared" si="1" ref="P9:P34">O9-N9</f>
        <v>-294</v>
      </c>
      <c r="Q9" s="216">
        <f t="shared" si="0"/>
        <v>-8.786610878661087</v>
      </c>
      <c r="R9" s="462">
        <f aca="true" t="shared" si="2" ref="R9:R14">N9/$N$8*100</f>
        <v>16.44549297159147</v>
      </c>
      <c r="S9" s="463">
        <f aca="true" t="shared" si="3" ref="S9:S14">O9/$O$8*100</f>
        <v>16.911398016290796</v>
      </c>
    </row>
    <row r="10" spans="1:19" s="5" customFormat="1" ht="19.5" customHeight="1">
      <c r="A10" s="4" t="s">
        <v>233</v>
      </c>
      <c r="K10" s="4"/>
      <c r="L10" s="183"/>
      <c r="M10" s="155" t="s">
        <v>234</v>
      </c>
      <c r="N10" s="464">
        <v>17000</v>
      </c>
      <c r="O10" s="465">
        <f>SUM(O13,O16,O19,O22,O25,O28,O31,O34)</f>
        <v>14995</v>
      </c>
      <c r="P10" s="466">
        <f t="shared" si="1"/>
        <v>-2005</v>
      </c>
      <c r="Q10" s="467">
        <f t="shared" si="0"/>
        <v>-11.794117647058822</v>
      </c>
      <c r="R10" s="468">
        <f t="shared" si="2"/>
        <v>83.55450702840854</v>
      </c>
      <c r="S10" s="469">
        <f t="shared" si="3"/>
        <v>83.0886019837092</v>
      </c>
    </row>
    <row r="11" spans="1:19" s="5" customFormat="1" ht="19.5" customHeight="1">
      <c r="A11" s="3"/>
      <c r="K11" s="4"/>
      <c r="L11" s="139" t="s">
        <v>235</v>
      </c>
      <c r="M11" s="166" t="s">
        <v>236</v>
      </c>
      <c r="N11" s="459">
        <v>739</v>
      </c>
      <c r="O11" s="460">
        <f>SUM(O12:O13)</f>
        <v>655</v>
      </c>
      <c r="P11" s="461">
        <f t="shared" si="1"/>
        <v>-84</v>
      </c>
      <c r="Q11" s="216">
        <f t="shared" si="0"/>
        <v>-11.366711772665765</v>
      </c>
      <c r="R11" s="462">
        <f t="shared" si="2"/>
        <v>3.6321635702349355</v>
      </c>
      <c r="S11" s="463">
        <f t="shared" si="3"/>
        <v>3.6294120906521856</v>
      </c>
    </row>
    <row r="12" spans="1:19" s="5" customFormat="1" ht="19.5" customHeight="1">
      <c r="A12" s="3"/>
      <c r="K12" s="4"/>
      <c r="L12" s="139"/>
      <c r="M12" s="166" t="s">
        <v>237</v>
      </c>
      <c r="N12" s="459">
        <v>77</v>
      </c>
      <c r="O12" s="460">
        <v>72</v>
      </c>
      <c r="P12" s="461">
        <f t="shared" si="1"/>
        <v>-5</v>
      </c>
      <c r="Q12" s="216">
        <f t="shared" si="0"/>
        <v>-6.493506493506493</v>
      </c>
      <c r="R12" s="462">
        <f t="shared" si="2"/>
        <v>0.37845276712867393</v>
      </c>
      <c r="S12" s="463">
        <f t="shared" si="3"/>
        <v>0.3989582756136754</v>
      </c>
    </row>
    <row r="13" spans="1:19" s="5" customFormat="1" ht="19.5" customHeight="1">
      <c r="A13" s="3"/>
      <c r="K13" s="4"/>
      <c r="L13" s="183"/>
      <c r="M13" s="155" t="s">
        <v>769</v>
      </c>
      <c r="N13" s="464">
        <v>662</v>
      </c>
      <c r="O13" s="465">
        <v>583</v>
      </c>
      <c r="P13" s="466">
        <f t="shared" si="1"/>
        <v>-79</v>
      </c>
      <c r="Q13" s="467">
        <f t="shared" si="0"/>
        <v>-11.933534743202417</v>
      </c>
      <c r="R13" s="468">
        <f t="shared" si="2"/>
        <v>3.253710803106262</v>
      </c>
      <c r="S13" s="469">
        <f t="shared" si="3"/>
        <v>3.2304538150385107</v>
      </c>
    </row>
    <row r="14" spans="11:19" s="5" customFormat="1" ht="19.5" customHeight="1">
      <c r="K14" s="4"/>
      <c r="L14" s="470" t="s">
        <v>238</v>
      </c>
      <c r="M14" s="166" t="s">
        <v>239</v>
      </c>
      <c r="N14" s="459">
        <v>2275</v>
      </c>
      <c r="O14" s="460">
        <f>SUM(O15:O16)</f>
        <v>1951</v>
      </c>
      <c r="P14" s="461">
        <f t="shared" si="1"/>
        <v>-324</v>
      </c>
      <c r="Q14" s="216">
        <f t="shared" si="0"/>
        <v>-14.241758241758243</v>
      </c>
      <c r="R14" s="462">
        <f t="shared" si="2"/>
        <v>11.181559028801729</v>
      </c>
      <c r="S14" s="463">
        <f t="shared" si="3"/>
        <v>10.810661051698343</v>
      </c>
    </row>
    <row r="15" spans="11:19" s="5" customFormat="1" ht="19.5" customHeight="1">
      <c r="K15" s="4"/>
      <c r="L15" s="470"/>
      <c r="M15" s="166" t="s">
        <v>237</v>
      </c>
      <c r="N15" s="459">
        <v>365</v>
      </c>
      <c r="O15" s="460">
        <v>316</v>
      </c>
      <c r="P15" s="461">
        <f t="shared" si="1"/>
        <v>-49</v>
      </c>
      <c r="Q15" s="216">
        <f t="shared" si="0"/>
        <v>-13.424657534246576</v>
      </c>
      <c r="R15" s="462">
        <f aca="true" t="shared" si="4" ref="R15:R20">N15/$N$8*100</f>
        <v>1.793964415609948</v>
      </c>
      <c r="S15" s="463">
        <f aca="true" t="shared" si="5" ref="S15:S20">O15/$O$8*100</f>
        <v>1.750983542971131</v>
      </c>
    </row>
    <row r="16" spans="11:19" s="5" customFormat="1" ht="19.5" customHeight="1">
      <c r="K16" s="4"/>
      <c r="L16" s="139"/>
      <c r="M16" s="166" t="s">
        <v>769</v>
      </c>
      <c r="N16" s="459">
        <v>1910</v>
      </c>
      <c r="O16" s="460">
        <v>1635</v>
      </c>
      <c r="P16" s="466">
        <f t="shared" si="1"/>
        <v>-275</v>
      </c>
      <c r="Q16" s="467">
        <f t="shared" si="0"/>
        <v>-14.397905759162304</v>
      </c>
      <c r="R16" s="468">
        <f t="shared" si="4"/>
        <v>9.387594613191782</v>
      </c>
      <c r="S16" s="469">
        <f t="shared" si="5"/>
        <v>9.059677508727212</v>
      </c>
    </row>
    <row r="17" spans="11:19" s="5" customFormat="1" ht="19.5" customHeight="1">
      <c r="K17" s="4"/>
      <c r="L17" s="471" t="s">
        <v>240</v>
      </c>
      <c r="M17" s="159" t="s">
        <v>241</v>
      </c>
      <c r="N17" s="472">
        <v>1740</v>
      </c>
      <c r="O17" s="473">
        <f>SUM(O18:O19)</f>
        <v>1521</v>
      </c>
      <c r="P17" s="461">
        <f t="shared" si="1"/>
        <v>-219</v>
      </c>
      <c r="Q17" s="216">
        <f t="shared" si="0"/>
        <v>-12.586206896551724</v>
      </c>
      <c r="R17" s="462">
        <f t="shared" si="4"/>
        <v>8.552049542907698</v>
      </c>
      <c r="S17" s="463">
        <f t="shared" si="5"/>
        <v>8.427993572338893</v>
      </c>
    </row>
    <row r="18" spans="11:19" s="5" customFormat="1" ht="19.5" customHeight="1">
      <c r="K18" s="4"/>
      <c r="L18" s="470"/>
      <c r="M18" s="166" t="s">
        <v>237</v>
      </c>
      <c r="N18" s="459">
        <v>251</v>
      </c>
      <c r="O18" s="460">
        <v>203</v>
      </c>
      <c r="P18" s="461">
        <f t="shared" si="1"/>
        <v>-48</v>
      </c>
      <c r="Q18" s="216">
        <f t="shared" si="0"/>
        <v>-19.12350597609562</v>
      </c>
      <c r="R18" s="462">
        <f t="shared" si="4"/>
        <v>1.2336577214194435</v>
      </c>
      <c r="S18" s="463">
        <f t="shared" si="5"/>
        <v>1.1248406937441124</v>
      </c>
    </row>
    <row r="19" spans="11:19" s="5" customFormat="1" ht="19.5" customHeight="1">
      <c r="K19" s="4"/>
      <c r="L19" s="183"/>
      <c r="M19" s="155" t="s">
        <v>769</v>
      </c>
      <c r="N19" s="464">
        <v>1489</v>
      </c>
      <c r="O19" s="465">
        <v>1318</v>
      </c>
      <c r="P19" s="466">
        <f t="shared" si="1"/>
        <v>-171</v>
      </c>
      <c r="Q19" s="467">
        <f t="shared" si="0"/>
        <v>-11.484217595701814</v>
      </c>
      <c r="R19" s="468">
        <f t="shared" si="4"/>
        <v>7.318391821488253</v>
      </c>
      <c r="S19" s="469">
        <f t="shared" si="5"/>
        <v>7.303152878594781</v>
      </c>
    </row>
    <row r="20" spans="11:19" s="5" customFormat="1" ht="19.5" customHeight="1">
      <c r="K20" s="4"/>
      <c r="L20" s="470" t="s">
        <v>242</v>
      </c>
      <c r="M20" s="166" t="s">
        <v>243</v>
      </c>
      <c r="N20" s="459">
        <v>7084</v>
      </c>
      <c r="O20" s="460">
        <f>SUM(O21:O22)</f>
        <v>6385</v>
      </c>
      <c r="P20" s="461">
        <f t="shared" si="1"/>
        <v>-699</v>
      </c>
      <c r="Q20" s="216">
        <f t="shared" si="0"/>
        <v>-9.867306606437042</v>
      </c>
      <c r="R20" s="462">
        <f t="shared" si="4"/>
        <v>34.817654575838006</v>
      </c>
      <c r="S20" s="463">
        <f t="shared" si="5"/>
        <v>35.379841524907185</v>
      </c>
    </row>
    <row r="21" spans="11:19" s="5" customFormat="1" ht="19.5" customHeight="1">
      <c r="K21" s="4"/>
      <c r="L21" s="470"/>
      <c r="M21" s="166" t="s">
        <v>237</v>
      </c>
      <c r="N21" s="459">
        <v>1602</v>
      </c>
      <c r="O21" s="460">
        <v>1491</v>
      </c>
      <c r="P21" s="461">
        <f>O21-N21</f>
        <v>-111</v>
      </c>
      <c r="Q21" s="216">
        <f t="shared" si="0"/>
        <v>-6.928838951310862</v>
      </c>
      <c r="R21" s="462">
        <f aca="true" t="shared" si="6" ref="R21:R26">N21/$N$8*100</f>
        <v>7.873783544677086</v>
      </c>
      <c r="S21" s="463">
        <f aca="true" t="shared" si="7" ref="S21:S26">O21/$O$8*100</f>
        <v>8.261760957499861</v>
      </c>
    </row>
    <row r="22" spans="11:19" s="5" customFormat="1" ht="19.5" customHeight="1">
      <c r="K22" s="4"/>
      <c r="L22" s="139"/>
      <c r="M22" s="166" t="s">
        <v>769</v>
      </c>
      <c r="N22" s="459">
        <v>5482</v>
      </c>
      <c r="O22" s="460">
        <v>4894</v>
      </c>
      <c r="P22" s="466">
        <f t="shared" si="1"/>
        <v>-588</v>
      </c>
      <c r="Q22" s="467">
        <f t="shared" si="0"/>
        <v>-10.726012404232034</v>
      </c>
      <c r="R22" s="468">
        <f t="shared" si="6"/>
        <v>26.943871031160917</v>
      </c>
      <c r="S22" s="469">
        <f t="shared" si="7"/>
        <v>27.118080567407326</v>
      </c>
    </row>
    <row r="23" spans="1:19" s="5" customFormat="1" ht="19.5" customHeight="1">
      <c r="A23" s="3" t="s">
        <v>244</v>
      </c>
      <c r="K23" s="4"/>
      <c r="L23" s="471" t="s">
        <v>245</v>
      </c>
      <c r="M23" s="159" t="s">
        <v>246</v>
      </c>
      <c r="N23" s="472">
        <v>2165</v>
      </c>
      <c r="O23" s="473">
        <f>SUM(O24:O25)</f>
        <v>1922</v>
      </c>
      <c r="P23" s="461">
        <f t="shared" si="1"/>
        <v>-243</v>
      </c>
      <c r="Q23" s="216">
        <f t="shared" si="0"/>
        <v>-11.224018475750578</v>
      </c>
      <c r="R23" s="462">
        <f t="shared" si="6"/>
        <v>10.64091221861791</v>
      </c>
      <c r="S23" s="463">
        <f t="shared" si="7"/>
        <v>10.649969524020612</v>
      </c>
    </row>
    <row r="24" spans="1:19" s="5" customFormat="1" ht="19.5" customHeight="1">
      <c r="A24" s="4" t="s">
        <v>247</v>
      </c>
      <c r="K24" s="4"/>
      <c r="L24" s="470"/>
      <c r="M24" s="166" t="s">
        <v>248</v>
      </c>
      <c r="N24" s="459">
        <v>241</v>
      </c>
      <c r="O24" s="460">
        <v>229</v>
      </c>
      <c r="P24" s="461">
        <f t="shared" si="1"/>
        <v>-12</v>
      </c>
      <c r="Q24" s="216">
        <f t="shared" si="0"/>
        <v>-4.979253112033195</v>
      </c>
      <c r="R24" s="462">
        <f t="shared" si="6"/>
        <v>1.1845080114027327</v>
      </c>
      <c r="S24" s="463">
        <f t="shared" si="7"/>
        <v>1.2689089599379397</v>
      </c>
    </row>
    <row r="25" spans="1:19" s="5" customFormat="1" ht="19.5" customHeight="1">
      <c r="A25" s="4" t="s">
        <v>249</v>
      </c>
      <c r="K25" s="4"/>
      <c r="L25" s="183"/>
      <c r="M25" s="155" t="s">
        <v>250</v>
      </c>
      <c r="N25" s="464">
        <v>1924</v>
      </c>
      <c r="O25" s="465">
        <v>1693</v>
      </c>
      <c r="P25" s="466">
        <f t="shared" si="1"/>
        <v>-231</v>
      </c>
      <c r="Q25" s="467">
        <f t="shared" si="0"/>
        <v>-12.006237006237006</v>
      </c>
      <c r="R25" s="468">
        <f t="shared" si="6"/>
        <v>9.456404207215177</v>
      </c>
      <c r="S25" s="469">
        <f t="shared" si="7"/>
        <v>9.381060564082674</v>
      </c>
    </row>
    <row r="26" spans="1:19" s="5" customFormat="1" ht="19.5" customHeight="1">
      <c r="A26" s="4" t="s">
        <v>251</v>
      </c>
      <c r="K26" s="4"/>
      <c r="L26" s="470" t="s">
        <v>252</v>
      </c>
      <c r="M26" s="166" t="s">
        <v>253</v>
      </c>
      <c r="N26" s="459">
        <v>2710</v>
      </c>
      <c r="O26" s="460">
        <f>SUM(O27:O28)</f>
        <v>2431</v>
      </c>
      <c r="P26" s="461">
        <f t="shared" si="1"/>
        <v>-279</v>
      </c>
      <c r="Q26" s="216">
        <f t="shared" si="0"/>
        <v>-10.29520295202952</v>
      </c>
      <c r="R26" s="462">
        <f t="shared" si="6"/>
        <v>13.319571414528655</v>
      </c>
      <c r="S26" s="463">
        <f t="shared" si="7"/>
        <v>13.470382889122845</v>
      </c>
    </row>
    <row r="27" spans="1:19" s="5" customFormat="1" ht="19.5" customHeight="1">
      <c r="A27" s="4" t="s">
        <v>254</v>
      </c>
      <c r="K27" s="4"/>
      <c r="L27" s="470"/>
      <c r="M27" s="166" t="s">
        <v>232</v>
      </c>
      <c r="N27" s="459">
        <v>312</v>
      </c>
      <c r="O27" s="460">
        <v>287</v>
      </c>
      <c r="P27" s="461">
        <f t="shared" si="1"/>
        <v>-25</v>
      </c>
      <c r="Q27" s="216">
        <f t="shared" si="0"/>
        <v>-8.012820512820513</v>
      </c>
      <c r="R27" s="462">
        <f aca="true" t="shared" si="8" ref="R27:R34">N27/$N$8*100</f>
        <v>1.53347095252138</v>
      </c>
      <c r="S27" s="463">
        <f aca="true" t="shared" si="9" ref="S27:S34">O27/$O$8*100</f>
        <v>1.5902920152934006</v>
      </c>
    </row>
    <row r="28" spans="1:19" s="5" customFormat="1" ht="19.5" customHeight="1">
      <c r="A28" s="4" t="s">
        <v>255</v>
      </c>
      <c r="K28" s="4"/>
      <c r="L28" s="139"/>
      <c r="M28" s="166" t="s">
        <v>234</v>
      </c>
      <c r="N28" s="459">
        <v>2398</v>
      </c>
      <c r="O28" s="465">
        <v>2144</v>
      </c>
      <c r="P28" s="466">
        <f t="shared" si="1"/>
        <v>-254</v>
      </c>
      <c r="Q28" s="467">
        <f t="shared" si="0"/>
        <v>-10.592160133444537</v>
      </c>
      <c r="R28" s="468">
        <f t="shared" si="8"/>
        <v>11.786100462007274</v>
      </c>
      <c r="S28" s="469">
        <f t="shared" si="9"/>
        <v>11.880090873829445</v>
      </c>
    </row>
    <row r="29" spans="1:19" s="5" customFormat="1" ht="19.5" customHeight="1">
      <c r="A29" s="4" t="s">
        <v>256</v>
      </c>
      <c r="K29" s="4"/>
      <c r="L29" s="471" t="s">
        <v>257</v>
      </c>
      <c r="M29" s="159" t="s">
        <v>258</v>
      </c>
      <c r="N29" s="472">
        <v>2290</v>
      </c>
      <c r="O29" s="460">
        <f>SUM(O30:O31)</f>
        <v>1984</v>
      </c>
      <c r="P29" s="461">
        <f t="shared" si="1"/>
        <v>-306</v>
      </c>
      <c r="Q29" s="216">
        <f t="shared" si="0"/>
        <v>-13.362445414847162</v>
      </c>
      <c r="R29" s="462">
        <f t="shared" si="8"/>
        <v>11.255283593826796</v>
      </c>
      <c r="S29" s="463">
        <f t="shared" si="9"/>
        <v>10.993516928021279</v>
      </c>
    </row>
    <row r="30" spans="1:19" s="5" customFormat="1" ht="19.5" customHeight="1">
      <c r="A30" s="4" t="s">
        <v>259</v>
      </c>
      <c r="K30" s="4"/>
      <c r="L30" s="470"/>
      <c r="M30" s="166" t="s">
        <v>237</v>
      </c>
      <c r="N30" s="459">
        <v>379</v>
      </c>
      <c r="O30" s="460">
        <v>320</v>
      </c>
      <c r="P30" s="461">
        <f t="shared" si="1"/>
        <v>-59</v>
      </c>
      <c r="Q30" s="216">
        <f t="shared" si="0"/>
        <v>-15.567282321899736</v>
      </c>
      <c r="R30" s="462">
        <f t="shared" si="8"/>
        <v>1.8627740096333432</v>
      </c>
      <c r="S30" s="463">
        <f t="shared" si="9"/>
        <v>1.7731478916163352</v>
      </c>
    </row>
    <row r="31" spans="11:19" s="5" customFormat="1" ht="19.5" customHeight="1">
      <c r="K31" s="4"/>
      <c r="L31" s="183"/>
      <c r="M31" s="155" t="s">
        <v>769</v>
      </c>
      <c r="N31" s="464">
        <v>1911</v>
      </c>
      <c r="O31" s="465">
        <v>1664</v>
      </c>
      <c r="P31" s="466">
        <f t="shared" si="1"/>
        <v>-247</v>
      </c>
      <c r="Q31" s="467">
        <f t="shared" si="0"/>
        <v>-12.925170068027212</v>
      </c>
      <c r="R31" s="468">
        <f t="shared" si="8"/>
        <v>9.392509584193453</v>
      </c>
      <c r="S31" s="469">
        <f t="shared" si="9"/>
        <v>9.220369036404943</v>
      </c>
    </row>
    <row r="32" spans="11:19" s="5" customFormat="1" ht="19.5" customHeight="1">
      <c r="K32" s="4"/>
      <c r="L32" s="470" t="s">
        <v>260</v>
      </c>
      <c r="M32" s="166" t="s">
        <v>261</v>
      </c>
      <c r="N32" s="459">
        <v>1343</v>
      </c>
      <c r="O32" s="460">
        <f>SUM(O33:O34)</f>
        <v>1198</v>
      </c>
      <c r="P32" s="461">
        <f>O32-N32</f>
        <v>-145</v>
      </c>
      <c r="Q32" s="216">
        <f t="shared" si="0"/>
        <v>-10.796723752792255</v>
      </c>
      <c r="R32" s="462">
        <f t="shared" si="8"/>
        <v>6.6008060552442736</v>
      </c>
      <c r="S32" s="463">
        <f t="shared" si="9"/>
        <v>6.638222419238654</v>
      </c>
    </row>
    <row r="33" spans="11:19" s="5" customFormat="1" ht="19.5" customHeight="1">
      <c r="K33" s="4"/>
      <c r="L33" s="470"/>
      <c r="M33" s="166" t="s">
        <v>237</v>
      </c>
      <c r="N33" s="459">
        <v>119</v>
      </c>
      <c r="O33" s="460">
        <v>134</v>
      </c>
      <c r="P33" s="461">
        <f t="shared" si="1"/>
        <v>15</v>
      </c>
      <c r="Q33" s="216">
        <f t="shared" si="0"/>
        <v>12.605042016806722</v>
      </c>
      <c r="R33" s="462">
        <f t="shared" si="8"/>
        <v>0.5848815491988598</v>
      </c>
      <c r="S33" s="463">
        <f t="shared" si="9"/>
        <v>0.7425056796143403</v>
      </c>
    </row>
    <row r="34" spans="11:19" s="5" customFormat="1" ht="19.5" customHeight="1" thickBot="1">
      <c r="K34" s="4"/>
      <c r="L34" s="143"/>
      <c r="M34" s="448" t="s">
        <v>769</v>
      </c>
      <c r="N34" s="474">
        <v>1224</v>
      </c>
      <c r="O34" s="475">
        <v>1064</v>
      </c>
      <c r="P34" s="476">
        <f t="shared" si="1"/>
        <v>-160</v>
      </c>
      <c r="Q34" s="477">
        <f t="shared" si="0"/>
        <v>-13.071895424836603</v>
      </c>
      <c r="R34" s="478">
        <f t="shared" si="8"/>
        <v>6.0159245060454145</v>
      </c>
      <c r="S34" s="479">
        <f t="shared" si="9"/>
        <v>5.895716739624314</v>
      </c>
    </row>
    <row r="35" spans="11:19" s="5" customFormat="1" ht="19.5" customHeight="1">
      <c r="K35" s="4"/>
      <c r="L35" s="4"/>
      <c r="M35" s="4"/>
      <c r="N35" s="444"/>
      <c r="O35" s="444"/>
      <c r="P35" s="4"/>
      <c r="Q35" s="4"/>
      <c r="R35" s="4"/>
      <c r="S35" s="4"/>
    </row>
    <row r="36" spans="11:19" s="5" customFormat="1" ht="19.5" customHeight="1">
      <c r="K36" s="4"/>
      <c r="L36" s="127"/>
      <c r="M36" s="127"/>
      <c r="N36" s="445"/>
      <c r="O36" s="445"/>
      <c r="P36" s="166"/>
      <c r="Q36" s="166"/>
      <c r="R36" s="166"/>
      <c r="S36" s="166"/>
    </row>
    <row r="37" spans="11:19" s="5" customFormat="1" ht="19.5" customHeight="1">
      <c r="K37" s="4"/>
      <c r="L37" s="127"/>
      <c r="M37" s="127"/>
      <c r="N37" s="445"/>
      <c r="O37" s="445"/>
      <c r="P37" s="166"/>
      <c r="Q37" s="166"/>
      <c r="R37" s="166"/>
      <c r="S37" s="166"/>
    </row>
    <row r="38" spans="11:19" s="5" customFormat="1" ht="19.5" customHeight="1">
      <c r="K38" s="4"/>
      <c r="L38" s="127"/>
      <c r="M38" s="127"/>
      <c r="N38" s="445"/>
      <c r="O38" s="445"/>
      <c r="P38" s="166"/>
      <c r="Q38" s="166"/>
      <c r="R38" s="166"/>
      <c r="S38" s="166"/>
    </row>
    <row r="39" spans="11:19" s="5" customFormat="1" ht="19.5" customHeight="1">
      <c r="K39" s="4"/>
      <c r="L39" s="127"/>
      <c r="M39" s="127"/>
      <c r="N39" s="445"/>
      <c r="O39" s="445"/>
      <c r="P39" s="166"/>
      <c r="Q39" s="480"/>
      <c r="R39" s="480"/>
      <c r="S39" s="480"/>
    </row>
    <row r="40" spans="11:19" s="5" customFormat="1" ht="27.75" customHeight="1">
      <c r="K40" s="4"/>
      <c r="L40" s="166"/>
      <c r="M40" s="166"/>
      <c r="N40" s="481"/>
      <c r="O40" s="481"/>
      <c r="P40" s="170"/>
      <c r="Q40" s="482"/>
      <c r="R40" s="482"/>
      <c r="S40" s="482"/>
    </row>
    <row r="41" spans="11:19" s="5" customFormat="1" ht="19.5" customHeight="1">
      <c r="K41" s="4"/>
      <c r="L41" s="166"/>
      <c r="M41" s="166"/>
      <c r="N41" s="481"/>
      <c r="O41" s="481"/>
      <c r="P41" s="170"/>
      <c r="Q41" s="482"/>
      <c r="R41" s="482"/>
      <c r="S41" s="482"/>
    </row>
    <row r="42" spans="1:19" s="5" customFormat="1" ht="19.5" customHeight="1">
      <c r="A42"/>
      <c r="B42"/>
      <c r="C42"/>
      <c r="D42"/>
      <c r="E42"/>
      <c r="F42"/>
      <c r="G42"/>
      <c r="H42"/>
      <c r="I42"/>
      <c r="J42"/>
      <c r="K42" s="4"/>
      <c r="L42" s="166"/>
      <c r="M42" s="166"/>
      <c r="N42" s="481"/>
      <c r="O42" s="481"/>
      <c r="P42" s="170"/>
      <c r="Q42" s="482"/>
      <c r="R42" s="482"/>
      <c r="S42" s="482"/>
    </row>
    <row r="43" spans="1:19" s="5" customFormat="1" ht="19.5" customHeight="1">
      <c r="A43" s="3" t="s">
        <v>262</v>
      </c>
      <c r="B43"/>
      <c r="C43"/>
      <c r="D43"/>
      <c r="E43"/>
      <c r="F43"/>
      <c r="G43"/>
      <c r="H43"/>
      <c r="I43"/>
      <c r="J43"/>
      <c r="K43" s="4"/>
      <c r="L43" s="166"/>
      <c r="M43" s="166"/>
      <c r="N43" s="481"/>
      <c r="O43" s="481"/>
      <c r="P43" s="170"/>
      <c r="Q43" s="482"/>
      <c r="R43" s="482"/>
      <c r="S43" s="482"/>
    </row>
    <row r="44" spans="1:19" s="5" customFormat="1" ht="19.5" customHeight="1">
      <c r="A44" s="4" t="s">
        <v>263</v>
      </c>
      <c r="K44" s="4"/>
      <c r="L44" s="166"/>
      <c r="M44" s="166"/>
      <c r="N44" s="483"/>
      <c r="O44" s="483"/>
      <c r="P44" s="162"/>
      <c r="Q44" s="482"/>
      <c r="R44" s="482"/>
      <c r="S44" s="482"/>
    </row>
    <row r="45" spans="1:19" s="5" customFormat="1" ht="19.5" customHeight="1" thickBot="1">
      <c r="A45" s="4" t="s">
        <v>264</v>
      </c>
      <c r="K45" s="4"/>
      <c r="L45" s="446" t="s">
        <v>265</v>
      </c>
      <c r="M45" s="144"/>
      <c r="N45" s="447"/>
      <c r="O45" s="447"/>
      <c r="P45" s="448"/>
      <c r="Q45" s="448"/>
      <c r="R45" s="448"/>
      <c r="S45" s="448"/>
    </row>
    <row r="46" spans="1:19" s="5" customFormat="1" ht="19.5" customHeight="1">
      <c r="A46" s="4" t="s">
        <v>266</v>
      </c>
      <c r="K46" s="4"/>
      <c r="L46" s="180"/>
      <c r="M46" s="484"/>
      <c r="N46" s="891" t="s">
        <v>267</v>
      </c>
      <c r="O46" s="892"/>
      <c r="P46" s="152" t="s">
        <v>221</v>
      </c>
      <c r="Q46" s="153" t="s">
        <v>985</v>
      </c>
      <c r="R46" s="802" t="s">
        <v>986</v>
      </c>
      <c r="S46" s="820"/>
    </row>
    <row r="47" spans="1:19" s="5" customFormat="1" ht="19.5" customHeight="1">
      <c r="A47" s="4" t="s">
        <v>268</v>
      </c>
      <c r="K47" s="4"/>
      <c r="L47" s="182"/>
      <c r="M47" s="485"/>
      <c r="N47" s="450" t="s">
        <v>269</v>
      </c>
      <c r="O47" s="451" t="s">
        <v>270</v>
      </c>
      <c r="P47" s="452" t="s">
        <v>271</v>
      </c>
      <c r="Q47" s="452" t="s">
        <v>272</v>
      </c>
      <c r="R47" s="154" t="s">
        <v>978</v>
      </c>
      <c r="S47" s="453" t="s">
        <v>979</v>
      </c>
    </row>
    <row r="48" spans="1:19" s="5" customFormat="1" ht="19.5" customHeight="1">
      <c r="A48" s="4" t="s">
        <v>273</v>
      </c>
      <c r="K48" s="4"/>
      <c r="L48" s="126"/>
      <c r="M48" s="172"/>
      <c r="N48" s="454" t="s">
        <v>274</v>
      </c>
      <c r="O48" s="455" t="s">
        <v>274</v>
      </c>
      <c r="P48" s="187" t="s">
        <v>274</v>
      </c>
      <c r="Q48" s="456" t="s">
        <v>675</v>
      </c>
      <c r="R48" s="457" t="s">
        <v>675</v>
      </c>
      <c r="S48" s="458" t="s">
        <v>675</v>
      </c>
    </row>
    <row r="49" spans="1:19" s="5" customFormat="1" ht="19.5" customHeight="1">
      <c r="A49" s="4" t="s">
        <v>275</v>
      </c>
      <c r="K49" s="4"/>
      <c r="L49" s="139" t="s">
        <v>276</v>
      </c>
      <c r="M49" s="486" t="s">
        <v>230</v>
      </c>
      <c r="N49" s="481">
        <v>108970</v>
      </c>
      <c r="O49" s="487">
        <v>100238</v>
      </c>
      <c r="P49" s="461">
        <f>O49-N49</f>
        <v>-8732</v>
      </c>
      <c r="Q49" s="216">
        <f>P49/N49*100</f>
        <v>-8.013214646232909</v>
      </c>
      <c r="R49" s="462">
        <f>N49/$N$49*100</f>
        <v>100</v>
      </c>
      <c r="S49" s="463">
        <f>O49/$O$49*100</f>
        <v>100</v>
      </c>
    </row>
    <row r="50" spans="11:19" s="5" customFormat="1" ht="19.5" customHeight="1">
      <c r="K50" s="4"/>
      <c r="L50" s="139"/>
      <c r="M50" s="486" t="s">
        <v>237</v>
      </c>
      <c r="N50" s="481">
        <v>29440</v>
      </c>
      <c r="O50" s="487">
        <v>25115</v>
      </c>
      <c r="P50" s="461">
        <f aca="true" t="shared" si="10" ref="P50:P57">O50-N50</f>
        <v>-4325</v>
      </c>
      <c r="Q50" s="216">
        <f aca="true" t="shared" si="11" ref="Q50:Q57">P50/N50*100</f>
        <v>-14.690896739130435</v>
      </c>
      <c r="R50" s="462">
        <f aca="true" t="shared" si="12" ref="R50:R57">N50/$N$49*100</f>
        <v>27.01661007616775</v>
      </c>
      <c r="S50" s="463">
        <f aca="true" t="shared" si="13" ref="S50:S57">O50/$O$49*100</f>
        <v>25.055368223627767</v>
      </c>
    </row>
    <row r="51" spans="11:19" s="5" customFormat="1" ht="19.5" customHeight="1">
      <c r="K51" s="4"/>
      <c r="L51" s="183"/>
      <c r="M51" s="488" t="s">
        <v>769</v>
      </c>
      <c r="N51" s="489">
        <v>79530</v>
      </c>
      <c r="O51" s="490">
        <v>75123</v>
      </c>
      <c r="P51" s="466">
        <f t="shared" si="10"/>
        <v>-4407</v>
      </c>
      <c r="Q51" s="467">
        <f t="shared" si="11"/>
        <v>-5.541305167861185</v>
      </c>
      <c r="R51" s="468">
        <f t="shared" si="12"/>
        <v>72.98338992383225</v>
      </c>
      <c r="S51" s="469">
        <f t="shared" si="13"/>
        <v>74.94463177637223</v>
      </c>
    </row>
    <row r="52" spans="11:19" s="5" customFormat="1" ht="19.5" customHeight="1">
      <c r="K52" s="4"/>
      <c r="L52" s="139" t="s">
        <v>235</v>
      </c>
      <c r="M52" s="486" t="s">
        <v>236</v>
      </c>
      <c r="N52" s="481">
        <v>3458</v>
      </c>
      <c r="O52" s="487">
        <v>3243</v>
      </c>
      <c r="P52" s="461">
        <f t="shared" si="10"/>
        <v>-215</v>
      </c>
      <c r="Q52" s="216">
        <f t="shared" si="11"/>
        <v>-6.217466743782533</v>
      </c>
      <c r="R52" s="462">
        <f t="shared" si="12"/>
        <v>3.1733504634303022</v>
      </c>
      <c r="S52" s="463">
        <f t="shared" si="13"/>
        <v>3.235299986033241</v>
      </c>
    </row>
    <row r="53" spans="11:19" s="5" customFormat="1" ht="19.5" customHeight="1">
      <c r="K53" s="4"/>
      <c r="L53" s="139"/>
      <c r="M53" s="486" t="s">
        <v>237</v>
      </c>
      <c r="N53" s="483" t="s">
        <v>277</v>
      </c>
      <c r="O53" s="491" t="s">
        <v>277</v>
      </c>
      <c r="P53" s="492" t="s">
        <v>277</v>
      </c>
      <c r="Q53" s="493" t="s">
        <v>277</v>
      </c>
      <c r="R53" s="494" t="s">
        <v>277</v>
      </c>
      <c r="S53" s="495" t="s">
        <v>277</v>
      </c>
    </row>
    <row r="54" spans="11:19" s="5" customFormat="1" ht="19.5" customHeight="1">
      <c r="K54" s="166"/>
      <c r="L54" s="183"/>
      <c r="M54" s="488" t="s">
        <v>769</v>
      </c>
      <c r="N54" s="496" t="s">
        <v>277</v>
      </c>
      <c r="O54" s="497" t="s">
        <v>277</v>
      </c>
      <c r="P54" s="498" t="s">
        <v>277</v>
      </c>
      <c r="Q54" s="499" t="s">
        <v>277</v>
      </c>
      <c r="R54" s="500" t="s">
        <v>277</v>
      </c>
      <c r="S54" s="501" t="s">
        <v>277</v>
      </c>
    </row>
    <row r="55" spans="11:19" s="5" customFormat="1" ht="19.5" customHeight="1">
      <c r="K55" s="166"/>
      <c r="L55" s="470" t="s">
        <v>238</v>
      </c>
      <c r="M55" s="486" t="s">
        <v>239</v>
      </c>
      <c r="N55" s="481">
        <v>11733</v>
      </c>
      <c r="O55" s="487">
        <f>SUM(O56:O57)</f>
        <v>10238</v>
      </c>
      <c r="P55" s="461">
        <f t="shared" si="10"/>
        <v>-1495</v>
      </c>
      <c r="Q55" s="216">
        <f t="shared" si="11"/>
        <v>-12.74183925679707</v>
      </c>
      <c r="R55" s="462">
        <f t="shared" si="12"/>
        <v>10.767183628521611</v>
      </c>
      <c r="S55" s="463">
        <f t="shared" si="13"/>
        <v>10.213691414433649</v>
      </c>
    </row>
    <row r="56" spans="11:19" s="5" customFormat="1" ht="19.5" customHeight="1">
      <c r="K56" s="166"/>
      <c r="L56" s="470"/>
      <c r="M56" s="486" t="s">
        <v>237</v>
      </c>
      <c r="N56" s="481">
        <v>3241</v>
      </c>
      <c r="O56" s="487">
        <v>2513</v>
      </c>
      <c r="P56" s="461">
        <f t="shared" si="10"/>
        <v>-728</v>
      </c>
      <c r="Q56" s="216">
        <f t="shared" si="11"/>
        <v>-22.4622030237581</v>
      </c>
      <c r="R56" s="462">
        <f t="shared" si="12"/>
        <v>2.9742130861705056</v>
      </c>
      <c r="S56" s="463">
        <f t="shared" si="13"/>
        <v>2.507033260839203</v>
      </c>
    </row>
    <row r="57" spans="11:19" s="5" customFormat="1" ht="19.5" customHeight="1">
      <c r="K57" s="480"/>
      <c r="L57" s="139"/>
      <c r="M57" s="486" t="s">
        <v>769</v>
      </c>
      <c r="N57" s="481">
        <v>8492</v>
      </c>
      <c r="O57" s="487">
        <v>7725</v>
      </c>
      <c r="P57" s="466">
        <f t="shared" si="10"/>
        <v>-767</v>
      </c>
      <c r="Q57" s="467">
        <f t="shared" si="11"/>
        <v>-9.032030146019784</v>
      </c>
      <c r="R57" s="468">
        <f t="shared" si="12"/>
        <v>7.792970542351106</v>
      </c>
      <c r="S57" s="469">
        <f t="shared" si="13"/>
        <v>7.706658153594445</v>
      </c>
    </row>
    <row r="58" spans="11:19" s="5" customFormat="1" ht="19.5" customHeight="1">
      <c r="K58" s="482"/>
      <c r="L58" s="471" t="s">
        <v>240</v>
      </c>
      <c r="M58" s="502" t="s">
        <v>241</v>
      </c>
      <c r="N58" s="503">
        <v>8148</v>
      </c>
      <c r="O58" s="504">
        <f>SUM(O59:O60)</f>
        <v>7710</v>
      </c>
      <c r="P58" s="461">
        <f aca="true" t="shared" si="14" ref="P58:P64">O58-N58</f>
        <v>-438</v>
      </c>
      <c r="Q58" s="216">
        <f aca="true" t="shared" si="15" ref="Q58:Q64">P58/N58*100</f>
        <v>-5.375552282768778</v>
      </c>
      <c r="R58" s="462">
        <f aca="true" t="shared" si="16" ref="R58:R64">N58/$N$49*100</f>
        <v>7.47728732678719</v>
      </c>
      <c r="S58" s="463">
        <f aca="true" t="shared" si="17" ref="S58:S64">O58/$O$49*100</f>
        <v>7.691693768830183</v>
      </c>
    </row>
    <row r="59" spans="11:19" s="5" customFormat="1" ht="19.5" customHeight="1">
      <c r="K59" s="482"/>
      <c r="L59" s="470"/>
      <c r="M59" s="486" t="s">
        <v>237</v>
      </c>
      <c r="N59" s="481">
        <v>1697</v>
      </c>
      <c r="O59" s="487">
        <v>1408</v>
      </c>
      <c r="P59" s="461">
        <f t="shared" si="14"/>
        <v>-289</v>
      </c>
      <c r="Q59" s="216">
        <f t="shared" si="15"/>
        <v>-17.03005303476724</v>
      </c>
      <c r="R59" s="462">
        <f t="shared" si="16"/>
        <v>1.5573093511975773</v>
      </c>
      <c r="S59" s="463">
        <f t="shared" si="17"/>
        <v>1.404656916538638</v>
      </c>
    </row>
    <row r="60" spans="11:19" s="5" customFormat="1" ht="19.5" customHeight="1">
      <c r="K60" s="482"/>
      <c r="L60" s="183"/>
      <c r="M60" s="488" t="s">
        <v>769</v>
      </c>
      <c r="N60" s="489">
        <v>6451</v>
      </c>
      <c r="O60" s="490">
        <v>6302</v>
      </c>
      <c r="P60" s="466">
        <f t="shared" si="14"/>
        <v>-149</v>
      </c>
      <c r="Q60" s="467">
        <f t="shared" si="15"/>
        <v>-2.309719423345218</v>
      </c>
      <c r="R60" s="468">
        <f t="shared" si="16"/>
        <v>5.919977975589612</v>
      </c>
      <c r="S60" s="469">
        <f t="shared" si="17"/>
        <v>6.287036852291545</v>
      </c>
    </row>
    <row r="61" spans="11:19" s="5" customFormat="1" ht="19.5" customHeight="1">
      <c r="K61" s="482"/>
      <c r="L61" s="470" t="s">
        <v>242</v>
      </c>
      <c r="M61" s="486" t="s">
        <v>243</v>
      </c>
      <c r="N61" s="481">
        <v>47556</v>
      </c>
      <c r="O61" s="487">
        <f>SUM(O62:O63)</f>
        <v>42995</v>
      </c>
      <c r="P61" s="461">
        <f t="shared" si="14"/>
        <v>-4561</v>
      </c>
      <c r="Q61" s="216">
        <f t="shared" si="15"/>
        <v>-9.590798216839094</v>
      </c>
      <c r="R61" s="462">
        <f t="shared" si="16"/>
        <v>43.641369184179126</v>
      </c>
      <c r="S61" s="463">
        <f t="shared" si="17"/>
        <v>42.892914862626945</v>
      </c>
    </row>
    <row r="62" spans="11:19" s="5" customFormat="1" ht="19.5" customHeight="1">
      <c r="K62" s="482"/>
      <c r="L62" s="470"/>
      <c r="M62" s="486" t="s">
        <v>237</v>
      </c>
      <c r="N62" s="481">
        <v>16795</v>
      </c>
      <c r="O62" s="487">
        <v>14370</v>
      </c>
      <c r="P62" s="461">
        <f t="shared" si="14"/>
        <v>-2425</v>
      </c>
      <c r="Q62" s="216">
        <f t="shared" si="15"/>
        <v>-14.438821077701697</v>
      </c>
      <c r="R62" s="462">
        <f t="shared" si="16"/>
        <v>15.412498852895293</v>
      </c>
      <c r="S62" s="463">
        <f t="shared" si="17"/>
        <v>14.335880604162094</v>
      </c>
    </row>
    <row r="63" spans="1:19" s="5" customFormat="1" ht="19.5" customHeight="1">
      <c r="A63" s="2"/>
      <c r="K63" s="482"/>
      <c r="L63" s="139"/>
      <c r="M63" s="486" t="s">
        <v>769</v>
      </c>
      <c r="N63" s="481">
        <v>30761</v>
      </c>
      <c r="O63" s="487">
        <v>28625</v>
      </c>
      <c r="P63" s="466">
        <f t="shared" si="14"/>
        <v>-2136</v>
      </c>
      <c r="Q63" s="467">
        <f t="shared" si="15"/>
        <v>-6.943857481876401</v>
      </c>
      <c r="R63" s="468">
        <f t="shared" si="16"/>
        <v>28.22887033128384</v>
      </c>
      <c r="S63" s="469">
        <f t="shared" si="17"/>
        <v>28.557034258464853</v>
      </c>
    </row>
    <row r="64" spans="1:19" s="5" customFormat="1" ht="19.5" customHeight="1">
      <c r="A64" s="2" t="s">
        <v>278</v>
      </c>
      <c r="K64" s="482"/>
      <c r="L64" s="471" t="s">
        <v>279</v>
      </c>
      <c r="M64" s="502" t="s">
        <v>246</v>
      </c>
      <c r="N64" s="503">
        <v>9028</v>
      </c>
      <c r="O64" s="504">
        <f>SUM(O65:O66)</f>
        <v>8850</v>
      </c>
      <c r="P64" s="461">
        <f t="shared" si="14"/>
        <v>-178</v>
      </c>
      <c r="Q64" s="216">
        <f t="shared" si="15"/>
        <v>-1.9716437749224633</v>
      </c>
      <c r="R64" s="462">
        <f t="shared" si="16"/>
        <v>8.284849041020465</v>
      </c>
      <c r="S64" s="463">
        <f t="shared" si="17"/>
        <v>8.828987010914025</v>
      </c>
    </row>
    <row r="65" spans="1:19" s="5" customFormat="1" ht="19.5" customHeight="1">
      <c r="A65" s="4" t="s">
        <v>280</v>
      </c>
      <c r="K65" s="482"/>
      <c r="L65" s="470"/>
      <c r="M65" s="486" t="s">
        <v>281</v>
      </c>
      <c r="N65" s="481">
        <v>1506</v>
      </c>
      <c r="O65" s="487">
        <v>1330</v>
      </c>
      <c r="P65" s="461">
        <f aca="true" t="shared" si="18" ref="P65:P70">O65-N65</f>
        <v>-176</v>
      </c>
      <c r="Q65" s="216">
        <f aca="true" t="shared" si="19" ref="Q65:Q70">P65/N65*100</f>
        <v>-11.686586985391765</v>
      </c>
      <c r="R65" s="462">
        <f aca="true" t="shared" si="20" ref="R65:R70">N65/$N$49*100</f>
        <v>1.3820317518583096</v>
      </c>
      <c r="S65" s="463">
        <f aca="true" t="shared" si="21" ref="S65:S70">O65/$O$49*100</f>
        <v>1.3268421157644805</v>
      </c>
    </row>
    <row r="66" spans="1:19" s="5" customFormat="1" ht="19.5" customHeight="1">
      <c r="A66" s="4" t="s">
        <v>407</v>
      </c>
      <c r="K66" s="482"/>
      <c r="L66" s="183"/>
      <c r="M66" s="488" t="s">
        <v>282</v>
      </c>
      <c r="N66" s="489">
        <v>7522</v>
      </c>
      <c r="O66" s="490">
        <v>7520</v>
      </c>
      <c r="P66" s="466">
        <f t="shared" si="18"/>
        <v>-2</v>
      </c>
      <c r="Q66" s="467">
        <f t="shared" si="19"/>
        <v>-0.026588673225206066</v>
      </c>
      <c r="R66" s="468">
        <f t="shared" si="20"/>
        <v>6.902817289162155</v>
      </c>
      <c r="S66" s="469">
        <f t="shared" si="21"/>
        <v>7.502144895149544</v>
      </c>
    </row>
    <row r="67" spans="1:19" s="5" customFormat="1" ht="19.5" customHeight="1">
      <c r="A67" s="4" t="s">
        <v>408</v>
      </c>
      <c r="K67" s="482"/>
      <c r="L67" s="470" t="s">
        <v>283</v>
      </c>
      <c r="M67" s="486" t="s">
        <v>253</v>
      </c>
      <c r="N67" s="481">
        <v>12031</v>
      </c>
      <c r="O67" s="487">
        <f>SUM(O68:O69)</f>
        <v>11449</v>
      </c>
      <c r="P67" s="461">
        <f t="shared" si="18"/>
        <v>-582</v>
      </c>
      <c r="Q67" s="216">
        <f t="shared" si="19"/>
        <v>-4.837503116947885</v>
      </c>
      <c r="R67" s="462">
        <f t="shared" si="20"/>
        <v>11.040653390841516</v>
      </c>
      <c r="S67" s="463">
        <f t="shared" si="21"/>
        <v>11.42181607773499</v>
      </c>
    </row>
    <row r="68" spans="1:19" s="5" customFormat="1" ht="19.5" customHeight="1">
      <c r="A68" s="4" t="s">
        <v>409</v>
      </c>
      <c r="K68" s="482"/>
      <c r="L68" s="470"/>
      <c r="M68" s="486" t="s">
        <v>284</v>
      </c>
      <c r="N68" s="481">
        <v>1987</v>
      </c>
      <c r="O68" s="487">
        <v>1810</v>
      </c>
      <c r="P68" s="461">
        <f t="shared" si="18"/>
        <v>-177</v>
      </c>
      <c r="Q68" s="216">
        <f t="shared" si="19"/>
        <v>-8.907901358832412</v>
      </c>
      <c r="R68" s="462">
        <f t="shared" si="20"/>
        <v>1.8234376433880886</v>
      </c>
      <c r="S68" s="463">
        <f t="shared" si="21"/>
        <v>1.8057024282208345</v>
      </c>
    </row>
    <row r="69" spans="1:19" s="5" customFormat="1" ht="19.5" customHeight="1">
      <c r="A69" s="4" t="s">
        <v>410</v>
      </c>
      <c r="K69" s="482"/>
      <c r="L69" s="139"/>
      <c r="M69" s="486" t="s">
        <v>285</v>
      </c>
      <c r="N69" s="489">
        <v>10044</v>
      </c>
      <c r="O69" s="487">
        <v>9639</v>
      </c>
      <c r="P69" s="466">
        <f t="shared" si="18"/>
        <v>-405</v>
      </c>
      <c r="Q69" s="467">
        <f t="shared" si="19"/>
        <v>-4.032258064516129</v>
      </c>
      <c r="R69" s="468">
        <f t="shared" si="20"/>
        <v>9.217215747453428</v>
      </c>
      <c r="S69" s="469">
        <f t="shared" si="21"/>
        <v>9.616113649514157</v>
      </c>
    </row>
    <row r="70" spans="1:19" s="5" customFormat="1" ht="19.5" customHeight="1">
      <c r="A70" s="4" t="s">
        <v>411</v>
      </c>
      <c r="K70" s="482"/>
      <c r="L70" s="471" t="s">
        <v>286</v>
      </c>
      <c r="M70" s="502" t="s">
        <v>258</v>
      </c>
      <c r="N70" s="481">
        <v>11037</v>
      </c>
      <c r="O70" s="504">
        <v>10131</v>
      </c>
      <c r="P70" s="461">
        <f t="shared" si="18"/>
        <v>-906</v>
      </c>
      <c r="Q70" s="216">
        <f t="shared" si="19"/>
        <v>-8.208752378363686</v>
      </c>
      <c r="R70" s="462">
        <f t="shared" si="20"/>
        <v>10.128475727264384</v>
      </c>
      <c r="S70" s="463">
        <f t="shared" si="21"/>
        <v>10.10694546978192</v>
      </c>
    </row>
    <row r="71" spans="1:19" s="5" customFormat="1" ht="19.5" customHeight="1">
      <c r="A71" s="4" t="s">
        <v>287</v>
      </c>
      <c r="K71" s="482"/>
      <c r="L71" s="470"/>
      <c r="M71" s="486" t="s">
        <v>288</v>
      </c>
      <c r="N71" s="483" t="s">
        <v>277</v>
      </c>
      <c r="O71" s="491" t="s">
        <v>277</v>
      </c>
      <c r="P71" s="492" t="s">
        <v>277</v>
      </c>
      <c r="Q71" s="493" t="s">
        <v>277</v>
      </c>
      <c r="R71" s="494" t="s">
        <v>277</v>
      </c>
      <c r="S71" s="495" t="s">
        <v>277</v>
      </c>
    </row>
    <row r="72" spans="1:19" s="5" customFormat="1" ht="19.5" customHeight="1">
      <c r="A72" s="4" t="s">
        <v>412</v>
      </c>
      <c r="K72" s="482"/>
      <c r="L72" s="183"/>
      <c r="M72" s="488" t="s">
        <v>289</v>
      </c>
      <c r="N72" s="496" t="s">
        <v>290</v>
      </c>
      <c r="O72" s="505" t="s">
        <v>290</v>
      </c>
      <c r="P72" s="498" t="s">
        <v>290</v>
      </c>
      <c r="Q72" s="499" t="s">
        <v>290</v>
      </c>
      <c r="R72" s="500" t="s">
        <v>290</v>
      </c>
      <c r="S72" s="501" t="s">
        <v>290</v>
      </c>
    </row>
    <row r="73" spans="1:19" s="5" customFormat="1" ht="19.5" customHeight="1">
      <c r="A73" s="4" t="s">
        <v>291</v>
      </c>
      <c r="K73" s="482"/>
      <c r="L73" s="470" t="s">
        <v>292</v>
      </c>
      <c r="M73" s="486" t="s">
        <v>261</v>
      </c>
      <c r="N73" s="481">
        <v>5979</v>
      </c>
      <c r="O73" s="487">
        <f>SUM(O74:O75)</f>
        <v>5622</v>
      </c>
      <c r="P73" s="461">
        <f>O73-N73</f>
        <v>-357</v>
      </c>
      <c r="Q73" s="216">
        <f>P73/N73*100</f>
        <v>-5.970898143502258</v>
      </c>
      <c r="R73" s="462">
        <f>N73/$N$49*100</f>
        <v>5.486831237955401</v>
      </c>
      <c r="S73" s="463">
        <f>O73/$O$49*100</f>
        <v>5.608651409645045</v>
      </c>
    </row>
    <row r="74" spans="11:19" s="5" customFormat="1" ht="19.5" customHeight="1">
      <c r="K74" s="482"/>
      <c r="L74" s="470"/>
      <c r="M74" s="486" t="s">
        <v>237</v>
      </c>
      <c r="N74" s="481">
        <v>870</v>
      </c>
      <c r="O74" s="487">
        <v>844</v>
      </c>
      <c r="P74" s="461">
        <f>O74-N74</f>
        <v>-26</v>
      </c>
      <c r="Q74" s="216">
        <f>P74/N74*100</f>
        <v>-2.9885057471264367</v>
      </c>
      <c r="R74" s="462">
        <f>N74/$N$49*100</f>
        <v>0.7983848765715335</v>
      </c>
      <c r="S74" s="463">
        <f>O74/$O$49*100</f>
        <v>0.8419960494024223</v>
      </c>
    </row>
    <row r="75" spans="11:19" s="5" customFormat="1" ht="19.5" customHeight="1" thickBot="1">
      <c r="K75" s="482"/>
      <c r="L75" s="143"/>
      <c r="M75" s="506" t="s">
        <v>769</v>
      </c>
      <c r="N75" s="507">
        <v>5109</v>
      </c>
      <c r="O75" s="508">
        <v>4778</v>
      </c>
      <c r="P75" s="476">
        <f>O75-N75</f>
        <v>-331</v>
      </c>
      <c r="Q75" s="477">
        <f>P75/N75*100</f>
        <v>-6.478762967312586</v>
      </c>
      <c r="R75" s="478">
        <f>N75/$N$49*100</f>
        <v>4.688446361383867</v>
      </c>
      <c r="S75" s="479">
        <f>O75/$O$49*100</f>
        <v>4.7666553602426225</v>
      </c>
    </row>
    <row r="76" spans="11:19" s="5" customFormat="1" ht="19.5" customHeight="1">
      <c r="K76" s="482"/>
      <c r="L76" s="166"/>
      <c r="M76" s="166"/>
      <c r="N76" s="481"/>
      <c r="O76" s="481"/>
      <c r="P76" s="170"/>
      <c r="Q76" s="482"/>
      <c r="R76" s="482"/>
      <c r="S76" s="482"/>
    </row>
    <row r="77" spans="11:19" s="5" customFormat="1" ht="19.5" customHeight="1">
      <c r="K77" s="482"/>
      <c r="L77" s="166"/>
      <c r="M77" s="166"/>
      <c r="N77" s="481"/>
      <c r="O77" s="481"/>
      <c r="P77" s="170"/>
      <c r="Q77" s="482"/>
      <c r="R77" s="482"/>
      <c r="S77" s="482"/>
    </row>
    <row r="78" spans="11:19" s="5" customFormat="1" ht="19.5" customHeight="1">
      <c r="K78" s="482"/>
      <c r="L78" s="166"/>
      <c r="M78" s="166"/>
      <c r="N78" s="481"/>
      <c r="O78" s="481"/>
      <c r="P78" s="170"/>
      <c r="Q78" s="482"/>
      <c r="R78" s="482"/>
      <c r="S78" s="482"/>
    </row>
    <row r="79" spans="11:19" s="5" customFormat="1" ht="19.5" customHeight="1">
      <c r="K79" s="482"/>
      <c r="L79" s="166"/>
      <c r="M79" s="166"/>
      <c r="N79" s="481"/>
      <c r="O79" s="481"/>
      <c r="P79" s="170"/>
      <c r="Q79" s="482"/>
      <c r="R79" s="482"/>
      <c r="S79" s="482"/>
    </row>
    <row r="80" spans="11:19" s="5" customFormat="1" ht="19.5" customHeight="1">
      <c r="K80" s="482"/>
      <c r="L80" s="166"/>
      <c r="M80" s="166"/>
      <c r="N80" s="481"/>
      <c r="O80" s="481"/>
      <c r="P80" s="170"/>
      <c r="Q80" s="482"/>
      <c r="R80" s="482"/>
      <c r="S80" s="482"/>
    </row>
    <row r="81" spans="11:19" s="5" customFormat="1" ht="19.5" customHeight="1">
      <c r="K81" s="482"/>
      <c r="L81" s="166"/>
      <c r="M81" s="166"/>
      <c r="N81" s="481"/>
      <c r="O81" s="481"/>
      <c r="P81" s="170"/>
      <c r="Q81" s="482"/>
      <c r="R81" s="482"/>
      <c r="S81" s="482"/>
    </row>
    <row r="82" spans="11:19" s="5" customFormat="1" ht="19.5" customHeight="1">
      <c r="K82" s="482"/>
      <c r="L82" s="166"/>
      <c r="M82" s="166"/>
      <c r="N82" s="481"/>
      <c r="O82" s="481"/>
      <c r="P82" s="170"/>
      <c r="Q82" s="482"/>
      <c r="R82" s="482"/>
      <c r="S82" s="482"/>
    </row>
    <row r="83" spans="11:19" s="5" customFormat="1" ht="19.5" customHeight="1">
      <c r="K83" s="482"/>
      <c r="L83" s="166"/>
      <c r="M83" s="166"/>
      <c r="N83" s="481"/>
      <c r="O83" s="481"/>
      <c r="P83" s="170"/>
      <c r="Q83" s="482"/>
      <c r="R83" s="482"/>
      <c r="S83" s="482"/>
    </row>
    <row r="84" spans="11:27" s="5" customFormat="1" ht="19.5" customHeight="1">
      <c r="K84" s="482"/>
      <c r="L84" s="166"/>
      <c r="M84" s="166"/>
      <c r="N84" s="481"/>
      <c r="O84" s="481"/>
      <c r="P84" s="170"/>
      <c r="Q84" s="482"/>
      <c r="R84" s="482"/>
      <c r="S84" s="482"/>
      <c r="T84" s="8"/>
      <c r="U84" s="8"/>
      <c r="V84" s="8"/>
      <c r="W84" s="8"/>
      <c r="X84" s="8"/>
      <c r="Y84" s="8"/>
      <c r="Z84" s="8"/>
      <c r="AA84" s="8"/>
    </row>
    <row r="85" spans="11:27" s="5" customFormat="1" ht="19.5" customHeight="1">
      <c r="K85" s="127"/>
      <c r="L85" s="166"/>
      <c r="M85" s="166"/>
      <c r="N85" s="481"/>
      <c r="O85" s="481"/>
      <c r="P85" s="170"/>
      <c r="Q85" s="482"/>
      <c r="R85" s="482"/>
      <c r="S85" s="482"/>
      <c r="T85" s="8"/>
      <c r="U85" s="8"/>
      <c r="V85" s="8"/>
      <c r="W85" s="8"/>
      <c r="X85" s="8"/>
      <c r="Y85" s="8"/>
      <c r="Z85" s="8"/>
      <c r="AA85" s="8"/>
    </row>
    <row r="86" spans="11:19" s="5" customFormat="1" ht="19.5" customHeight="1" thickBot="1">
      <c r="K86" s="4"/>
      <c r="L86" s="446" t="s">
        <v>293</v>
      </c>
      <c r="M86" s="144"/>
      <c r="N86" s="447"/>
      <c r="O86" s="447"/>
      <c r="P86" s="448"/>
      <c r="Q86" s="448"/>
      <c r="R86" s="448"/>
      <c r="S86" s="448"/>
    </row>
    <row r="87" spans="11:19" s="5" customFormat="1" ht="19.5" customHeight="1">
      <c r="K87" s="4"/>
      <c r="L87" s="180"/>
      <c r="M87" s="484"/>
      <c r="N87" s="891" t="s">
        <v>294</v>
      </c>
      <c r="O87" s="892"/>
      <c r="P87" s="152" t="s">
        <v>984</v>
      </c>
      <c r="Q87" s="153" t="s">
        <v>985</v>
      </c>
      <c r="R87" s="802" t="s">
        <v>986</v>
      </c>
      <c r="S87" s="820"/>
    </row>
    <row r="88" spans="11:19" s="5" customFormat="1" ht="19.5" customHeight="1">
      <c r="K88" s="4"/>
      <c r="L88" s="182"/>
      <c r="M88" s="485"/>
      <c r="N88" s="450" t="s">
        <v>987</v>
      </c>
      <c r="O88" s="451" t="s">
        <v>988</v>
      </c>
      <c r="P88" s="452" t="s">
        <v>295</v>
      </c>
      <c r="Q88" s="452" t="s">
        <v>296</v>
      </c>
      <c r="R88" s="154" t="s">
        <v>978</v>
      </c>
      <c r="S88" s="453" t="s">
        <v>979</v>
      </c>
    </row>
    <row r="89" spans="11:19" s="5" customFormat="1" ht="19.5" customHeight="1">
      <c r="K89" s="4"/>
      <c r="L89" s="126"/>
      <c r="M89" s="127"/>
      <c r="N89" s="454" t="s">
        <v>993</v>
      </c>
      <c r="O89" s="455" t="s">
        <v>993</v>
      </c>
      <c r="P89" s="187" t="s">
        <v>993</v>
      </c>
      <c r="Q89" s="456" t="s">
        <v>994</v>
      </c>
      <c r="R89" s="457" t="s">
        <v>994</v>
      </c>
      <c r="S89" s="458" t="s">
        <v>994</v>
      </c>
    </row>
    <row r="90" spans="11:19" s="5" customFormat="1" ht="19.5" customHeight="1">
      <c r="K90" s="4"/>
      <c r="L90" s="139" t="s">
        <v>996</v>
      </c>
      <c r="M90" s="166" t="s">
        <v>230</v>
      </c>
      <c r="N90" s="459">
        <v>3528798</v>
      </c>
      <c r="O90" s="487">
        <v>2714120</v>
      </c>
      <c r="P90" s="461">
        <f>O90-N90</f>
        <v>-814678</v>
      </c>
      <c r="Q90" s="216">
        <f>P90/N90*100</f>
        <v>-23.08655808578445</v>
      </c>
      <c r="R90" s="462">
        <f>N90/$N$90*100</f>
        <v>100</v>
      </c>
      <c r="S90" s="463">
        <f>O90/$O$90*100</f>
        <v>100</v>
      </c>
    </row>
    <row r="91" spans="11:19" s="5" customFormat="1" ht="19.5" customHeight="1">
      <c r="K91" s="4"/>
      <c r="L91" s="139"/>
      <c r="M91" s="166" t="s">
        <v>237</v>
      </c>
      <c r="N91" s="459">
        <v>2194140</v>
      </c>
      <c r="O91" s="487">
        <v>1532341</v>
      </c>
      <c r="P91" s="461">
        <f aca="true" t="shared" si="22" ref="P91:P101">O91-N91</f>
        <v>-661799</v>
      </c>
      <c r="Q91" s="216">
        <f aca="true" t="shared" si="23" ref="Q91:Q101">P91/N91*100</f>
        <v>-30.162113629941572</v>
      </c>
      <c r="R91" s="462">
        <f aca="true" t="shared" si="24" ref="R91:R101">N91/$N$90*100</f>
        <v>62.178112773811364</v>
      </c>
      <c r="S91" s="463">
        <f aca="true" t="shared" si="25" ref="S91:S101">O91/$O$90*100</f>
        <v>56.45811533756798</v>
      </c>
    </row>
    <row r="92" spans="11:19" s="5" customFormat="1" ht="19.5" customHeight="1">
      <c r="K92" s="4"/>
      <c r="L92" s="183"/>
      <c r="M92" s="155" t="s">
        <v>769</v>
      </c>
      <c r="N92" s="464">
        <v>1334658</v>
      </c>
      <c r="O92" s="490">
        <v>1181779</v>
      </c>
      <c r="P92" s="466">
        <f t="shared" si="22"/>
        <v>-152879</v>
      </c>
      <c r="Q92" s="467">
        <f t="shared" si="23"/>
        <v>-11.454544909632281</v>
      </c>
      <c r="R92" s="468">
        <f t="shared" si="24"/>
        <v>37.821887226188636</v>
      </c>
      <c r="S92" s="469">
        <f t="shared" si="25"/>
        <v>43.541884662432025</v>
      </c>
    </row>
    <row r="93" spans="11:19" s="5" customFormat="1" ht="19.5" customHeight="1">
      <c r="K93" s="4"/>
      <c r="L93" s="139" t="s">
        <v>235</v>
      </c>
      <c r="M93" s="166" t="s">
        <v>236</v>
      </c>
      <c r="N93" s="459">
        <v>58345</v>
      </c>
      <c r="O93" s="487">
        <v>52070</v>
      </c>
      <c r="P93" s="461">
        <f t="shared" si="22"/>
        <v>-6275</v>
      </c>
      <c r="Q93" s="216">
        <f t="shared" si="23"/>
        <v>-10.754991858771103</v>
      </c>
      <c r="R93" s="462">
        <f t="shared" si="24"/>
        <v>1.6533958588731916</v>
      </c>
      <c r="S93" s="463">
        <f t="shared" si="25"/>
        <v>1.9184855496440838</v>
      </c>
    </row>
    <row r="94" spans="11:19" s="5" customFormat="1" ht="19.5" customHeight="1">
      <c r="K94" s="4"/>
      <c r="L94" s="139"/>
      <c r="M94" s="166" t="s">
        <v>237</v>
      </c>
      <c r="N94" s="509" t="s">
        <v>277</v>
      </c>
      <c r="O94" s="491" t="s">
        <v>277</v>
      </c>
      <c r="P94" s="492" t="s">
        <v>277</v>
      </c>
      <c r="Q94" s="493" t="s">
        <v>277</v>
      </c>
      <c r="R94" s="494" t="s">
        <v>277</v>
      </c>
      <c r="S94" s="495" t="s">
        <v>277</v>
      </c>
    </row>
    <row r="95" spans="11:19" s="5" customFormat="1" ht="19.5" customHeight="1">
      <c r="K95" s="4"/>
      <c r="L95" s="183"/>
      <c r="M95" s="155" t="s">
        <v>769</v>
      </c>
      <c r="N95" s="510" t="s">
        <v>277</v>
      </c>
      <c r="O95" s="497" t="s">
        <v>277</v>
      </c>
      <c r="P95" s="498" t="s">
        <v>277</v>
      </c>
      <c r="Q95" s="499" t="s">
        <v>277</v>
      </c>
      <c r="R95" s="500" t="s">
        <v>277</v>
      </c>
      <c r="S95" s="501" t="s">
        <v>277</v>
      </c>
    </row>
    <row r="96" spans="11:19" s="5" customFormat="1" ht="19.5" customHeight="1">
      <c r="K96" s="4"/>
      <c r="L96" s="139" t="s">
        <v>238</v>
      </c>
      <c r="M96" s="166" t="s">
        <v>239</v>
      </c>
      <c r="N96" s="459">
        <v>313175</v>
      </c>
      <c r="O96" s="487">
        <f>SUM(O97:O98)</f>
        <v>255473</v>
      </c>
      <c r="P96" s="461">
        <f t="shared" si="22"/>
        <v>-57702</v>
      </c>
      <c r="Q96" s="216">
        <f t="shared" si="23"/>
        <v>-18.424842340544423</v>
      </c>
      <c r="R96" s="462">
        <f t="shared" si="24"/>
        <v>8.874835000473249</v>
      </c>
      <c r="S96" s="463">
        <f t="shared" si="25"/>
        <v>9.41273783030964</v>
      </c>
    </row>
    <row r="97" spans="11:19" s="5" customFormat="1" ht="19.5" customHeight="1">
      <c r="K97" s="4"/>
      <c r="L97" s="139"/>
      <c r="M97" s="166" t="s">
        <v>237</v>
      </c>
      <c r="N97" s="459">
        <v>172122</v>
      </c>
      <c r="O97" s="487">
        <v>137950</v>
      </c>
      <c r="P97" s="461">
        <f t="shared" si="22"/>
        <v>-34172</v>
      </c>
      <c r="Q97" s="216">
        <f t="shared" si="23"/>
        <v>-19.853359826169807</v>
      </c>
      <c r="R97" s="462">
        <f t="shared" si="24"/>
        <v>4.877638221286682</v>
      </c>
      <c r="S97" s="463">
        <f t="shared" si="25"/>
        <v>5.0826787319646884</v>
      </c>
    </row>
    <row r="98" spans="11:19" s="5" customFormat="1" ht="19.5" customHeight="1">
      <c r="K98" s="4"/>
      <c r="L98" s="139"/>
      <c r="M98" s="166" t="s">
        <v>769</v>
      </c>
      <c r="N98" s="464">
        <v>141052</v>
      </c>
      <c r="O98" s="487">
        <v>117523</v>
      </c>
      <c r="P98" s="466">
        <f t="shared" si="22"/>
        <v>-23529</v>
      </c>
      <c r="Q98" s="467">
        <f t="shared" si="23"/>
        <v>-16.681082154099197</v>
      </c>
      <c r="R98" s="468">
        <f t="shared" si="24"/>
        <v>3.9971684409252104</v>
      </c>
      <c r="S98" s="469">
        <f t="shared" si="25"/>
        <v>4.330059098344952</v>
      </c>
    </row>
    <row r="99" spans="11:19" s="5" customFormat="1" ht="19.5" customHeight="1">
      <c r="K99" s="4"/>
      <c r="L99" s="511" t="s">
        <v>240</v>
      </c>
      <c r="M99" s="159" t="s">
        <v>241</v>
      </c>
      <c r="N99" s="459">
        <v>236280</v>
      </c>
      <c r="O99" s="504">
        <f>SUM(O100:O101)</f>
        <v>151956</v>
      </c>
      <c r="P99" s="461">
        <f t="shared" si="22"/>
        <v>-84324</v>
      </c>
      <c r="Q99" s="216">
        <f t="shared" si="23"/>
        <v>-35.68816658202133</v>
      </c>
      <c r="R99" s="462">
        <f t="shared" si="24"/>
        <v>6.695764393428018</v>
      </c>
      <c r="S99" s="463">
        <f t="shared" si="25"/>
        <v>5.598720764004539</v>
      </c>
    </row>
    <row r="100" spans="11:19" s="5" customFormat="1" ht="19.5" customHeight="1">
      <c r="K100" s="4"/>
      <c r="L100" s="139"/>
      <c r="M100" s="166" t="s">
        <v>237</v>
      </c>
      <c r="N100" s="459">
        <v>127853</v>
      </c>
      <c r="O100" s="487">
        <v>56861</v>
      </c>
      <c r="P100" s="461">
        <f t="shared" si="22"/>
        <v>-70992</v>
      </c>
      <c r="Q100" s="216">
        <f t="shared" si="23"/>
        <v>-55.52626844892181</v>
      </c>
      <c r="R100" s="462">
        <f t="shared" si="24"/>
        <v>3.623131729274388</v>
      </c>
      <c r="S100" s="463">
        <f t="shared" si="25"/>
        <v>2.0950068530499757</v>
      </c>
    </row>
    <row r="101" spans="11:19" s="5" customFormat="1" ht="19.5" customHeight="1">
      <c r="K101" s="4"/>
      <c r="L101" s="183"/>
      <c r="M101" s="155" t="s">
        <v>769</v>
      </c>
      <c r="N101" s="464">
        <v>108428</v>
      </c>
      <c r="O101" s="490">
        <v>95095</v>
      </c>
      <c r="P101" s="466">
        <f t="shared" si="22"/>
        <v>-13333</v>
      </c>
      <c r="Q101" s="467">
        <f t="shared" si="23"/>
        <v>-12.296639244475596</v>
      </c>
      <c r="R101" s="468">
        <f t="shared" si="24"/>
        <v>3.072661002414987</v>
      </c>
      <c r="S101" s="469">
        <f t="shared" si="25"/>
        <v>3.5037139109545636</v>
      </c>
    </row>
    <row r="102" spans="11:19" s="5" customFormat="1" ht="19.5" customHeight="1">
      <c r="K102" s="4"/>
      <c r="L102" s="470" t="s">
        <v>242</v>
      </c>
      <c r="M102" s="166" t="s">
        <v>243</v>
      </c>
      <c r="N102" s="459">
        <v>1981577</v>
      </c>
      <c r="O102" s="487">
        <f>SUM(O103:O104)</f>
        <v>1525855</v>
      </c>
      <c r="P102" s="461">
        <f>O102-N102</f>
        <v>-455722</v>
      </c>
      <c r="Q102" s="216">
        <f>P102/N102*100</f>
        <v>-22.997945575670286</v>
      </c>
      <c r="R102" s="462">
        <f>N102/$N$90*100</f>
        <v>56.15444692498692</v>
      </c>
      <c r="S102" s="463">
        <f>O102/$O$90*100</f>
        <v>56.219142852932066</v>
      </c>
    </row>
    <row r="103" spans="11:19" s="5" customFormat="1" ht="19.5" customHeight="1">
      <c r="K103" s="4"/>
      <c r="L103" s="470"/>
      <c r="M103" s="166" t="s">
        <v>237</v>
      </c>
      <c r="N103" s="459">
        <v>1440854</v>
      </c>
      <c r="O103" s="487">
        <v>1051457</v>
      </c>
      <c r="P103" s="461">
        <f aca="true" t="shared" si="26" ref="P103:P110">O103-N103</f>
        <v>-389397</v>
      </c>
      <c r="Q103" s="216">
        <f aca="true" t="shared" si="27" ref="Q103:Q110">P103/N103*100</f>
        <v>-27.025430751484887</v>
      </c>
      <c r="R103" s="462">
        <f aca="true" t="shared" si="28" ref="R103:R110">N103/$N$90*100</f>
        <v>40.83129722925483</v>
      </c>
      <c r="S103" s="463">
        <f aca="true" t="shared" si="29" ref="S103:S110">O103/$O$90*100</f>
        <v>38.740254668179745</v>
      </c>
    </row>
    <row r="104" spans="11:19" s="5" customFormat="1" ht="19.5" customHeight="1">
      <c r="K104" s="4"/>
      <c r="L104" s="139"/>
      <c r="M104" s="166" t="s">
        <v>769</v>
      </c>
      <c r="N104" s="464">
        <v>540722</v>
      </c>
      <c r="O104" s="487">
        <v>474398</v>
      </c>
      <c r="P104" s="466">
        <f t="shared" si="26"/>
        <v>-66324</v>
      </c>
      <c r="Q104" s="467">
        <f t="shared" si="27"/>
        <v>-12.265822363432596</v>
      </c>
      <c r="R104" s="468">
        <f t="shared" si="28"/>
        <v>15.32312135747073</v>
      </c>
      <c r="S104" s="469">
        <f t="shared" si="29"/>
        <v>17.478888184752332</v>
      </c>
    </row>
    <row r="105" spans="11:19" s="5" customFormat="1" ht="19.5" customHeight="1">
      <c r="K105" s="4"/>
      <c r="L105" s="471" t="s">
        <v>279</v>
      </c>
      <c r="M105" s="159" t="s">
        <v>246</v>
      </c>
      <c r="N105" s="459">
        <v>205918</v>
      </c>
      <c r="O105" s="504">
        <f>SUM(O106:O107)</f>
        <v>171405</v>
      </c>
      <c r="P105" s="461">
        <f t="shared" si="26"/>
        <v>-34513</v>
      </c>
      <c r="Q105" s="216">
        <f t="shared" si="27"/>
        <v>-16.760555172447287</v>
      </c>
      <c r="R105" s="462">
        <f t="shared" si="28"/>
        <v>5.835358102107289</v>
      </c>
      <c r="S105" s="463">
        <f t="shared" si="29"/>
        <v>6.315306618719879</v>
      </c>
    </row>
    <row r="106" spans="11:19" s="5" customFormat="1" ht="19.5" customHeight="1">
      <c r="K106" s="4"/>
      <c r="L106" s="470"/>
      <c r="M106" s="166" t="s">
        <v>237</v>
      </c>
      <c r="N106" s="459">
        <v>79783</v>
      </c>
      <c r="O106" s="487">
        <v>56164</v>
      </c>
      <c r="P106" s="461">
        <f t="shared" si="26"/>
        <v>-23619</v>
      </c>
      <c r="Q106" s="216">
        <f t="shared" si="27"/>
        <v>-29.60405098830578</v>
      </c>
      <c r="R106" s="462">
        <f t="shared" si="28"/>
        <v>2.2609115058441995</v>
      </c>
      <c r="S106" s="463">
        <f t="shared" si="29"/>
        <v>2.0693263378185196</v>
      </c>
    </row>
    <row r="107" spans="11:19" s="5" customFormat="1" ht="19.5" customHeight="1">
      <c r="K107" s="4"/>
      <c r="L107" s="183"/>
      <c r="M107" s="155" t="s">
        <v>769</v>
      </c>
      <c r="N107" s="464">
        <v>126135</v>
      </c>
      <c r="O107" s="490">
        <v>115241</v>
      </c>
      <c r="P107" s="466">
        <f t="shared" si="26"/>
        <v>-10894</v>
      </c>
      <c r="Q107" s="467">
        <f t="shared" si="27"/>
        <v>-8.636778055258256</v>
      </c>
      <c r="R107" s="468">
        <f t="shared" si="28"/>
        <v>3.57444659626309</v>
      </c>
      <c r="S107" s="469">
        <f t="shared" si="29"/>
        <v>4.24598028090136</v>
      </c>
    </row>
    <row r="108" spans="11:19" s="5" customFormat="1" ht="19.5" customHeight="1">
      <c r="K108" s="4"/>
      <c r="L108" s="470" t="s">
        <v>297</v>
      </c>
      <c r="M108" s="166" t="s">
        <v>253</v>
      </c>
      <c r="N108" s="459">
        <v>360161</v>
      </c>
      <c r="O108" s="487">
        <f>SUM(O109:O110)</f>
        <v>226092</v>
      </c>
      <c r="P108" s="461">
        <f t="shared" si="26"/>
        <v>-134069</v>
      </c>
      <c r="Q108" s="216">
        <f t="shared" si="27"/>
        <v>-37.22474115742681</v>
      </c>
      <c r="R108" s="462">
        <f t="shared" si="28"/>
        <v>10.206336548592466</v>
      </c>
      <c r="S108" s="463">
        <f t="shared" si="29"/>
        <v>8.330213844634725</v>
      </c>
    </row>
    <row r="109" spans="11:19" s="5" customFormat="1" ht="19.5" customHeight="1">
      <c r="K109" s="4"/>
      <c r="L109" s="470"/>
      <c r="M109" s="166" t="s">
        <v>237</v>
      </c>
      <c r="N109" s="459">
        <v>190739</v>
      </c>
      <c r="O109" s="487">
        <v>81300</v>
      </c>
      <c r="P109" s="461">
        <f t="shared" si="26"/>
        <v>-109439</v>
      </c>
      <c r="Q109" s="216">
        <f t="shared" si="27"/>
        <v>-57.376310036227515</v>
      </c>
      <c r="R109" s="462">
        <f t="shared" si="28"/>
        <v>5.40521163296964</v>
      </c>
      <c r="S109" s="463">
        <f t="shared" si="29"/>
        <v>2.9954460377580947</v>
      </c>
    </row>
    <row r="110" spans="11:19" s="5" customFormat="1" ht="19.5" customHeight="1">
      <c r="K110" s="4"/>
      <c r="L110" s="139"/>
      <c r="M110" s="166" t="s">
        <v>769</v>
      </c>
      <c r="N110" s="464">
        <v>169423</v>
      </c>
      <c r="O110" s="487">
        <v>144792</v>
      </c>
      <c r="P110" s="466">
        <f t="shared" si="26"/>
        <v>-24631</v>
      </c>
      <c r="Q110" s="467">
        <f t="shared" si="27"/>
        <v>-14.538167781233952</v>
      </c>
      <c r="R110" s="468">
        <f t="shared" si="28"/>
        <v>4.801153253884183</v>
      </c>
      <c r="S110" s="469">
        <f t="shared" si="29"/>
        <v>5.33476780687663</v>
      </c>
    </row>
    <row r="111" spans="11:19" s="5" customFormat="1" ht="19.5" customHeight="1">
      <c r="K111" s="4"/>
      <c r="L111" s="471" t="s">
        <v>286</v>
      </c>
      <c r="M111" s="159" t="s">
        <v>258</v>
      </c>
      <c r="N111" s="459">
        <v>262307</v>
      </c>
      <c r="O111" s="504">
        <v>237594</v>
      </c>
      <c r="P111" s="461">
        <f aca="true" t="shared" si="30" ref="P111:P116">O111-N111</f>
        <v>-24713</v>
      </c>
      <c r="Q111" s="216">
        <f aca="true" t="shared" si="31" ref="Q111:Q116">P111/N111*100</f>
        <v>-9.42140316499369</v>
      </c>
      <c r="R111" s="462">
        <f aca="true" t="shared" si="32" ref="R111:R116">N111/$N$90*100</f>
        <v>7.4333243217662215</v>
      </c>
      <c r="S111" s="463">
        <f aca="true" t="shared" si="33" ref="S111:S116">O111/$O$90*100</f>
        <v>8.753997612485815</v>
      </c>
    </row>
    <row r="112" spans="11:19" s="5" customFormat="1" ht="19.5" customHeight="1">
      <c r="K112" s="4"/>
      <c r="L112" s="470"/>
      <c r="M112" s="166" t="s">
        <v>237</v>
      </c>
      <c r="N112" s="509" t="s">
        <v>277</v>
      </c>
      <c r="O112" s="491" t="s">
        <v>277</v>
      </c>
      <c r="P112" s="492" t="s">
        <v>277</v>
      </c>
      <c r="Q112" s="493" t="s">
        <v>277</v>
      </c>
      <c r="R112" s="494" t="s">
        <v>277</v>
      </c>
      <c r="S112" s="495" t="s">
        <v>277</v>
      </c>
    </row>
    <row r="113" spans="11:19" s="5" customFormat="1" ht="19.5" customHeight="1">
      <c r="K113" s="4"/>
      <c r="L113" s="183"/>
      <c r="M113" s="155" t="s">
        <v>769</v>
      </c>
      <c r="N113" s="510" t="s">
        <v>277</v>
      </c>
      <c r="O113" s="497" t="s">
        <v>277</v>
      </c>
      <c r="P113" s="498" t="s">
        <v>277</v>
      </c>
      <c r="Q113" s="499" t="s">
        <v>277</v>
      </c>
      <c r="R113" s="500" t="s">
        <v>277</v>
      </c>
      <c r="S113" s="501" t="s">
        <v>277</v>
      </c>
    </row>
    <row r="114" spans="11:19" s="5" customFormat="1" ht="19.5" customHeight="1">
      <c r="K114" s="4"/>
      <c r="L114" s="470" t="s">
        <v>260</v>
      </c>
      <c r="M114" s="166" t="s">
        <v>261</v>
      </c>
      <c r="N114" s="459">
        <v>111034</v>
      </c>
      <c r="O114" s="487">
        <f>SUM(O115:O116)</f>
        <v>93674</v>
      </c>
      <c r="P114" s="461">
        <f t="shared" si="30"/>
        <v>-17360</v>
      </c>
      <c r="Q114" s="216">
        <f t="shared" si="31"/>
        <v>-15.634850586306898</v>
      </c>
      <c r="R114" s="462">
        <f t="shared" si="32"/>
        <v>3.146510511511285</v>
      </c>
      <c r="S114" s="463">
        <f t="shared" si="33"/>
        <v>3.451358082914536</v>
      </c>
    </row>
    <row r="115" spans="11:19" s="5" customFormat="1" ht="19.5" customHeight="1">
      <c r="K115" s="4"/>
      <c r="L115" s="470"/>
      <c r="M115" s="166" t="s">
        <v>237</v>
      </c>
      <c r="N115" s="459">
        <v>33047</v>
      </c>
      <c r="O115" s="487">
        <v>23346</v>
      </c>
      <c r="P115" s="461">
        <f t="shared" si="30"/>
        <v>-9701</v>
      </c>
      <c r="Q115" s="216">
        <f t="shared" si="31"/>
        <v>-29.355160831542953</v>
      </c>
      <c r="R115" s="462">
        <f t="shared" si="32"/>
        <v>0.9364945230642275</v>
      </c>
      <c r="S115" s="463">
        <f t="shared" si="33"/>
        <v>0.8601683050123061</v>
      </c>
    </row>
    <row r="116" spans="11:19" s="5" customFormat="1" ht="19.5" customHeight="1" thickBot="1">
      <c r="K116" s="4"/>
      <c r="L116" s="143"/>
      <c r="M116" s="448" t="s">
        <v>769</v>
      </c>
      <c r="N116" s="474">
        <v>77986</v>
      </c>
      <c r="O116" s="508">
        <v>70328</v>
      </c>
      <c r="P116" s="476">
        <f t="shared" si="30"/>
        <v>-7658</v>
      </c>
      <c r="Q116" s="477">
        <f t="shared" si="31"/>
        <v>-9.81971123022081</v>
      </c>
      <c r="R116" s="478">
        <f t="shared" si="32"/>
        <v>2.2099876501857003</v>
      </c>
      <c r="S116" s="479">
        <f t="shared" si="33"/>
        <v>2.5911897779022297</v>
      </c>
    </row>
    <row r="117" spans="11:19" s="5" customFormat="1" ht="19.5" customHeight="1">
      <c r="K117" s="4"/>
      <c r="L117" s="4"/>
      <c r="M117" s="4"/>
      <c r="N117" s="444"/>
      <c r="O117" s="444"/>
      <c r="P117" s="4"/>
      <c r="Q117" s="4"/>
      <c r="R117" s="4"/>
      <c r="S117" s="4"/>
    </row>
    <row r="118" spans="11:19" s="5" customFormat="1" ht="19.5" customHeight="1">
      <c r="K118" s="4"/>
      <c r="L118" s="4"/>
      <c r="M118" s="4"/>
      <c r="N118" s="444"/>
      <c r="O118" s="444"/>
      <c r="P118" s="4"/>
      <c r="Q118" s="4"/>
      <c r="R118" s="4"/>
      <c r="S118" s="4"/>
    </row>
    <row r="119" spans="3:7" ht="13.5">
      <c r="C119" s="5"/>
      <c r="D119" s="5"/>
      <c r="E119" s="5"/>
      <c r="F119" s="5"/>
      <c r="G119" s="5"/>
    </row>
    <row r="120" spans="3:7" ht="13.5">
      <c r="C120" s="5"/>
      <c r="D120" s="5"/>
      <c r="E120" s="5"/>
      <c r="F120" s="5"/>
      <c r="G120" s="5"/>
    </row>
    <row r="121" spans="3:7" ht="13.5">
      <c r="C121" s="5"/>
      <c r="D121" s="5"/>
      <c r="E121" s="5"/>
      <c r="F121" s="5"/>
      <c r="G121" s="5"/>
    </row>
    <row r="122" spans="3:7" ht="13.5">
      <c r="C122" s="5"/>
      <c r="D122" s="5"/>
      <c r="E122" s="5"/>
      <c r="F122" s="5"/>
      <c r="G122" s="5"/>
    </row>
    <row r="123" spans="3:7" ht="13.5">
      <c r="C123" s="5"/>
      <c r="D123" s="5"/>
      <c r="E123" s="5"/>
      <c r="F123" s="5"/>
      <c r="G123" s="5"/>
    </row>
    <row r="124" spans="3:7" ht="13.5">
      <c r="C124" s="5"/>
      <c r="D124" s="5"/>
      <c r="E124" s="5"/>
      <c r="F124" s="5"/>
      <c r="G124" s="5"/>
    </row>
    <row r="125" spans="3:7" ht="13.5">
      <c r="C125" s="5"/>
      <c r="D125" s="5"/>
      <c r="E125" s="5"/>
      <c r="F125" s="5"/>
      <c r="G125" s="5"/>
    </row>
    <row r="126" spans="3:7" ht="13.5">
      <c r="C126" s="5"/>
      <c r="D126" s="5"/>
      <c r="E126" s="5"/>
      <c r="F126" s="5"/>
      <c r="G126" s="5"/>
    </row>
  </sheetData>
  <mergeCells count="6">
    <mergeCell ref="N87:O87"/>
    <mergeCell ref="R87:S87"/>
    <mergeCell ref="N5:O5"/>
    <mergeCell ref="R5:S5"/>
    <mergeCell ref="N46:O46"/>
    <mergeCell ref="R46:S46"/>
  </mergeCells>
  <printOptions/>
  <pageMargins left="0.4724409448818898" right="0.35433070866141736" top="0.5905511811023623" bottom="0.5511811023622047" header="0.3937007874015748" footer="0.433070866141732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2:J49"/>
  <sheetViews>
    <sheetView workbookViewId="0" topLeftCell="A1">
      <selection activeCell="L8" sqref="L8"/>
    </sheetView>
  </sheetViews>
  <sheetFormatPr defaultColWidth="9.00390625" defaultRowHeight="13.5"/>
  <cols>
    <col min="1" max="1" width="1.875" style="0" customWidth="1"/>
    <col min="2" max="2" width="6.00390625" style="0" customWidth="1"/>
    <col min="3" max="3" width="9.875" style="0" customWidth="1"/>
    <col min="4" max="4" width="14.00390625" style="0" customWidth="1"/>
    <col min="5" max="5" width="10.125" style="0" customWidth="1"/>
    <col min="6" max="7" width="9.875" style="0" customWidth="1"/>
    <col min="8" max="9" width="9.75390625" style="0" customWidth="1"/>
    <col min="10" max="10" width="9.375" style="0" customWidth="1"/>
  </cols>
  <sheetData>
    <row r="1" ht="19.5" customHeight="1"/>
    <row r="2" ht="19.5" customHeight="1">
      <c r="A2" s="1" t="s">
        <v>301</v>
      </c>
    </row>
    <row r="3" ht="19.5" customHeight="1"/>
    <row r="4" s="5" customFormat="1" ht="19.5" customHeight="1">
      <c r="A4" s="5" t="s">
        <v>302</v>
      </c>
    </row>
    <row r="5" s="5" customFormat="1" ht="19.5" customHeight="1">
      <c r="A5" s="5" t="s">
        <v>413</v>
      </c>
    </row>
    <row r="6" s="5" customFormat="1" ht="19.5" customHeight="1"/>
    <row r="7" s="5" customFormat="1" ht="19.5" customHeight="1">
      <c r="A7" s="2" t="s">
        <v>414</v>
      </c>
    </row>
    <row r="8" s="5" customFormat="1" ht="19.5" customHeight="1">
      <c r="A8" s="5" t="s">
        <v>415</v>
      </c>
    </row>
    <row r="9" s="5" customFormat="1" ht="19.5" customHeight="1">
      <c r="A9" s="5" t="s">
        <v>416</v>
      </c>
    </row>
    <row r="10" spans="1:10" ht="19.5" customHeight="1">
      <c r="A10" s="5" t="s">
        <v>303</v>
      </c>
      <c r="B10" s="5"/>
      <c r="C10" s="5"/>
      <c r="D10" s="5"/>
      <c r="E10" s="5"/>
      <c r="F10" s="5"/>
      <c r="G10" s="5"/>
      <c r="H10" s="5"/>
      <c r="I10" s="5"/>
      <c r="J10" s="5"/>
    </row>
    <row r="11" spans="1:10" ht="19.5" customHeight="1">
      <c r="A11" s="5" t="s">
        <v>304</v>
      </c>
      <c r="B11" s="5"/>
      <c r="C11" s="5"/>
      <c r="D11" s="5"/>
      <c r="E11" s="5"/>
      <c r="F11" s="5"/>
      <c r="G11" s="5"/>
      <c r="H11" s="5"/>
      <c r="I11" s="5"/>
      <c r="J11" s="5"/>
    </row>
    <row r="12" ht="15" customHeight="1"/>
    <row r="13" ht="19.5" customHeight="1">
      <c r="A13" s="2" t="s">
        <v>417</v>
      </c>
    </row>
    <row r="14" spans="1:9" ht="19.5" customHeight="1">
      <c r="A14" s="5" t="s">
        <v>305</v>
      </c>
      <c r="B14" s="5"/>
      <c r="C14" s="5"/>
      <c r="D14" s="5"/>
      <c r="E14" s="5"/>
      <c r="F14" s="5"/>
      <c r="G14" s="5"/>
      <c r="H14" s="5"/>
      <c r="I14" s="5"/>
    </row>
    <row r="15" spans="1:9" ht="19.5" customHeight="1">
      <c r="A15" s="5" t="s">
        <v>418</v>
      </c>
      <c r="B15" s="5"/>
      <c r="C15" s="5"/>
      <c r="D15" s="5"/>
      <c r="E15" s="5"/>
      <c r="F15" s="5"/>
      <c r="G15" s="5"/>
      <c r="H15" s="5"/>
      <c r="I15" s="5"/>
    </row>
    <row r="16" spans="1:9" ht="19.5" customHeight="1">
      <c r="A16" s="5" t="s">
        <v>419</v>
      </c>
      <c r="B16" s="5"/>
      <c r="C16" s="5"/>
      <c r="D16" s="5"/>
      <c r="E16" s="5"/>
      <c r="F16" s="5"/>
      <c r="G16" s="5"/>
      <c r="H16" s="5"/>
      <c r="I16" s="5"/>
    </row>
    <row r="17" spans="1:9" ht="19.5" customHeight="1">
      <c r="A17" s="5" t="s">
        <v>420</v>
      </c>
      <c r="B17" s="5"/>
      <c r="C17" s="5"/>
      <c r="D17" s="5"/>
      <c r="E17" s="5"/>
      <c r="F17" s="5"/>
      <c r="G17" s="5"/>
      <c r="H17" s="5"/>
      <c r="I17" s="5"/>
    </row>
    <row r="18" spans="1:9" ht="19.5" customHeight="1">
      <c r="A18" s="5" t="s">
        <v>421</v>
      </c>
      <c r="B18" s="5"/>
      <c r="C18" s="5"/>
      <c r="D18" s="5"/>
      <c r="E18" s="5"/>
      <c r="F18" s="5"/>
      <c r="G18" s="5"/>
      <c r="H18" s="5"/>
      <c r="I18" s="5"/>
    </row>
    <row r="19" spans="1:9" ht="10.5" customHeight="1">
      <c r="A19" s="5"/>
      <c r="B19" s="5"/>
      <c r="C19" s="5"/>
      <c r="D19" s="5"/>
      <c r="E19" s="5"/>
      <c r="F19" s="5"/>
      <c r="G19" s="5"/>
      <c r="H19" s="5"/>
      <c r="I19" s="5"/>
    </row>
    <row r="20" ht="15" customHeight="1" thickBot="1">
      <c r="B20" s="15" t="s">
        <v>306</v>
      </c>
    </row>
    <row r="21" spans="1:10" ht="15" customHeight="1">
      <c r="A21" s="512"/>
      <c r="B21" s="787" t="s">
        <v>307</v>
      </c>
      <c r="C21" s="859"/>
      <c r="D21" s="819" t="s">
        <v>308</v>
      </c>
      <c r="E21" s="803"/>
      <c r="F21" s="820"/>
      <c r="G21" s="819" t="s">
        <v>309</v>
      </c>
      <c r="H21" s="820"/>
      <c r="I21" s="803" t="s">
        <v>310</v>
      </c>
      <c r="J21" s="820"/>
    </row>
    <row r="22" spans="1:10" ht="15" customHeight="1">
      <c r="A22" s="512"/>
      <c r="B22" s="893"/>
      <c r="C22" s="894"/>
      <c r="D22" s="183" t="s">
        <v>298</v>
      </c>
      <c r="E22" s="156" t="s">
        <v>311</v>
      </c>
      <c r="F22" s="488" t="s">
        <v>312</v>
      </c>
      <c r="G22" s="183" t="s">
        <v>311</v>
      </c>
      <c r="H22" s="185" t="s">
        <v>312</v>
      </c>
      <c r="I22" s="155" t="s">
        <v>313</v>
      </c>
      <c r="J22" s="185" t="s">
        <v>314</v>
      </c>
    </row>
    <row r="23" spans="1:10" ht="15" customHeight="1">
      <c r="A23" s="513"/>
      <c r="B23" s="895" t="s">
        <v>333</v>
      </c>
      <c r="C23" s="514"/>
      <c r="D23" s="515" t="s">
        <v>315</v>
      </c>
      <c r="E23" s="516" t="s">
        <v>41</v>
      </c>
      <c r="F23" s="335" t="s">
        <v>41</v>
      </c>
      <c r="G23" s="515" t="s">
        <v>41</v>
      </c>
      <c r="H23" s="335" t="s">
        <v>41</v>
      </c>
      <c r="I23" s="517" t="s">
        <v>41</v>
      </c>
      <c r="J23" s="335" t="s">
        <v>41</v>
      </c>
    </row>
    <row r="24" spans="1:10" ht="15" customHeight="1">
      <c r="A24" s="513"/>
      <c r="B24" s="896"/>
      <c r="C24" s="518" t="s">
        <v>299</v>
      </c>
      <c r="D24" s="519">
        <v>1679590</v>
      </c>
      <c r="E24" s="216">
        <v>-8.4</v>
      </c>
      <c r="F24" s="520">
        <v>100</v>
      </c>
      <c r="G24" s="521">
        <v>-11.3</v>
      </c>
      <c r="H24" s="520">
        <v>100</v>
      </c>
      <c r="I24" s="522">
        <v>1.1</v>
      </c>
      <c r="J24" s="520">
        <v>1.1</v>
      </c>
    </row>
    <row r="25" spans="1:10" ht="15" customHeight="1">
      <c r="A25" s="513"/>
      <c r="B25" s="896"/>
      <c r="C25" s="518" t="s">
        <v>316</v>
      </c>
      <c r="D25" s="519">
        <v>379547</v>
      </c>
      <c r="E25" s="216">
        <v>-10.9</v>
      </c>
      <c r="F25" s="520">
        <v>22.6</v>
      </c>
      <c r="G25" s="521">
        <v>-8.8</v>
      </c>
      <c r="H25" s="520">
        <v>16.9</v>
      </c>
      <c r="I25" s="522">
        <v>0.8</v>
      </c>
      <c r="J25" s="520">
        <v>0.8</v>
      </c>
    </row>
    <row r="26" spans="1:10" ht="15" customHeight="1">
      <c r="A26" s="513"/>
      <c r="B26" s="897"/>
      <c r="C26" s="154" t="s">
        <v>216</v>
      </c>
      <c r="D26" s="523">
        <v>1300043</v>
      </c>
      <c r="E26" s="467">
        <v>-7.6</v>
      </c>
      <c r="F26" s="524">
        <v>77.4</v>
      </c>
      <c r="G26" s="525">
        <v>-11.8</v>
      </c>
      <c r="H26" s="524">
        <v>83.1</v>
      </c>
      <c r="I26" s="526">
        <v>1.2</v>
      </c>
      <c r="J26" s="524">
        <v>1.2</v>
      </c>
    </row>
    <row r="27" spans="1:10" ht="15" customHeight="1">
      <c r="A27" s="513"/>
      <c r="B27" s="895" t="s">
        <v>317</v>
      </c>
      <c r="C27" s="527"/>
      <c r="D27" s="528" t="s">
        <v>318</v>
      </c>
      <c r="E27" s="529" t="s">
        <v>8</v>
      </c>
      <c r="F27" s="530" t="s">
        <v>8</v>
      </c>
      <c r="G27" s="531" t="s">
        <v>8</v>
      </c>
      <c r="H27" s="530" t="s">
        <v>8</v>
      </c>
      <c r="I27" s="532" t="s">
        <v>8</v>
      </c>
      <c r="J27" s="530" t="s">
        <v>8</v>
      </c>
    </row>
    <row r="28" spans="1:10" s="5" customFormat="1" ht="15" customHeight="1">
      <c r="A28" s="513"/>
      <c r="B28" s="896"/>
      <c r="C28" s="518" t="s">
        <v>299</v>
      </c>
      <c r="D28" s="519">
        <v>11977465</v>
      </c>
      <c r="E28" s="216">
        <v>-4.4</v>
      </c>
      <c r="F28" s="520">
        <v>100</v>
      </c>
      <c r="G28" s="521">
        <v>-8</v>
      </c>
      <c r="H28" s="520">
        <v>100</v>
      </c>
      <c r="I28" s="522">
        <v>0.9</v>
      </c>
      <c r="J28" s="520">
        <v>0.8</v>
      </c>
    </row>
    <row r="29" spans="1:10" s="5" customFormat="1" ht="15" customHeight="1">
      <c r="A29" s="513"/>
      <c r="B29" s="896"/>
      <c r="C29" s="518" t="s">
        <v>316</v>
      </c>
      <c r="D29" s="519">
        <v>4003866</v>
      </c>
      <c r="E29" s="216">
        <v>-11</v>
      </c>
      <c r="F29" s="520">
        <v>33.4</v>
      </c>
      <c r="G29" s="521">
        <v>-14.7</v>
      </c>
      <c r="H29" s="520">
        <v>25.1</v>
      </c>
      <c r="I29" s="522">
        <v>0.7</v>
      </c>
      <c r="J29" s="520">
        <v>0.6</v>
      </c>
    </row>
    <row r="30" spans="1:10" s="5" customFormat="1" ht="15" customHeight="1">
      <c r="A30" s="513"/>
      <c r="B30" s="897"/>
      <c r="C30" s="154" t="s">
        <v>216</v>
      </c>
      <c r="D30" s="523">
        <v>7973599</v>
      </c>
      <c r="E30" s="467">
        <v>-0.7</v>
      </c>
      <c r="F30" s="524">
        <v>66.6</v>
      </c>
      <c r="G30" s="525">
        <v>-5.5</v>
      </c>
      <c r="H30" s="524">
        <v>74.9</v>
      </c>
      <c r="I30" s="526">
        <v>1</v>
      </c>
      <c r="J30" s="524">
        <v>0.9</v>
      </c>
    </row>
    <row r="31" spans="1:10" s="5" customFormat="1" ht="15" customHeight="1">
      <c r="A31" s="513"/>
      <c r="B31" s="898" t="s">
        <v>319</v>
      </c>
      <c r="C31" s="518"/>
      <c r="D31" s="533" t="s">
        <v>320</v>
      </c>
      <c r="E31" s="529" t="s">
        <v>10</v>
      </c>
      <c r="F31" s="530" t="s">
        <v>10</v>
      </c>
      <c r="G31" s="531" t="s">
        <v>10</v>
      </c>
      <c r="H31" s="530" t="s">
        <v>10</v>
      </c>
      <c r="I31" s="532" t="s">
        <v>10</v>
      </c>
      <c r="J31" s="530" t="s">
        <v>10</v>
      </c>
    </row>
    <row r="32" spans="1:10" s="5" customFormat="1" ht="15" customHeight="1">
      <c r="A32" s="513"/>
      <c r="B32" s="899"/>
      <c r="C32" s="518" t="s">
        <v>299</v>
      </c>
      <c r="D32" s="519">
        <v>548582513</v>
      </c>
      <c r="E32" s="216">
        <v>-14.2</v>
      </c>
      <c r="F32" s="520">
        <v>100</v>
      </c>
      <c r="G32" s="521">
        <v>-23.1</v>
      </c>
      <c r="H32" s="520">
        <v>100</v>
      </c>
      <c r="I32" s="522">
        <v>0.6</v>
      </c>
      <c r="J32" s="520">
        <v>0.5</v>
      </c>
    </row>
    <row r="33" spans="1:10" ht="15" customHeight="1">
      <c r="A33" s="513"/>
      <c r="B33" s="899"/>
      <c r="C33" s="518" t="s">
        <v>316</v>
      </c>
      <c r="D33" s="519">
        <v>413457190</v>
      </c>
      <c r="E33" s="216">
        <v>-16.5</v>
      </c>
      <c r="F33" s="520">
        <v>75.4</v>
      </c>
      <c r="G33" s="521">
        <v>-30.2</v>
      </c>
      <c r="H33" s="520">
        <v>56.5</v>
      </c>
      <c r="I33" s="522">
        <v>0.4</v>
      </c>
      <c r="J33" s="520">
        <v>0.4</v>
      </c>
    </row>
    <row r="34" spans="1:10" ht="15" customHeight="1" thickBot="1">
      <c r="A34" s="513"/>
      <c r="B34" s="900"/>
      <c r="C34" s="534" t="s">
        <v>216</v>
      </c>
      <c r="D34" s="535">
        <v>135125323</v>
      </c>
      <c r="E34" s="477">
        <v>-6.1</v>
      </c>
      <c r="F34" s="536">
        <v>24.6</v>
      </c>
      <c r="G34" s="537">
        <v>-11.5</v>
      </c>
      <c r="H34" s="536">
        <v>43.5</v>
      </c>
      <c r="I34" s="538">
        <v>1</v>
      </c>
      <c r="J34" s="536">
        <v>0.9</v>
      </c>
    </row>
    <row r="35" s="5" customFormat="1" ht="15" customHeight="1">
      <c r="B35" s="5" t="s">
        <v>321</v>
      </c>
    </row>
    <row r="36" s="5" customFormat="1" ht="15" customHeight="1"/>
    <row r="37" s="5" customFormat="1" ht="15" customHeight="1" thickBot="1">
      <c r="B37" s="15" t="s">
        <v>322</v>
      </c>
    </row>
    <row r="38" spans="2:8" s="5" customFormat="1" ht="15" customHeight="1">
      <c r="B38" s="539"/>
      <c r="C38" s="540"/>
      <c r="D38" s="540"/>
      <c r="E38" s="540"/>
      <c r="F38" s="416" t="s">
        <v>323</v>
      </c>
      <c r="G38" s="541" t="s">
        <v>309</v>
      </c>
      <c r="H38" s="265" t="s">
        <v>310</v>
      </c>
    </row>
    <row r="39" spans="2:8" s="5" customFormat="1" ht="15" customHeight="1">
      <c r="B39" s="20"/>
      <c r="C39" s="8"/>
      <c r="D39" s="8"/>
      <c r="E39" s="542"/>
      <c r="F39" s="357" t="s">
        <v>324</v>
      </c>
      <c r="G39" s="543" t="s">
        <v>324</v>
      </c>
      <c r="H39" s="34" t="s">
        <v>325</v>
      </c>
    </row>
    <row r="40" spans="2:8" s="5" customFormat="1" ht="15" customHeight="1">
      <c r="B40" s="20"/>
      <c r="C40" s="8"/>
      <c r="D40" s="8"/>
      <c r="E40" s="544" t="s">
        <v>299</v>
      </c>
      <c r="F40" s="545">
        <v>32671</v>
      </c>
      <c r="G40" s="546">
        <v>15039</v>
      </c>
      <c r="H40" s="53">
        <v>46</v>
      </c>
    </row>
    <row r="41" spans="2:8" s="5" customFormat="1" ht="15" customHeight="1">
      <c r="B41" s="20" t="s">
        <v>326</v>
      </c>
      <c r="C41" s="8"/>
      <c r="D41" s="8"/>
      <c r="E41" s="544" t="s">
        <v>300</v>
      </c>
      <c r="F41" s="545">
        <v>109071</v>
      </c>
      <c r="G41" s="546">
        <v>50208</v>
      </c>
      <c r="H41" s="53">
        <v>46</v>
      </c>
    </row>
    <row r="42" spans="2:8" s="5" customFormat="1" ht="15" customHeight="1">
      <c r="B42" s="326"/>
      <c r="C42" s="327"/>
      <c r="D42" s="327"/>
      <c r="E42" s="547" t="s">
        <v>216</v>
      </c>
      <c r="F42" s="548">
        <v>10394</v>
      </c>
      <c r="G42" s="549">
        <v>7881</v>
      </c>
      <c r="H42" s="550">
        <v>75.8</v>
      </c>
    </row>
    <row r="43" spans="2:8" s="5" customFormat="1" ht="15" customHeight="1">
      <c r="B43" s="20"/>
      <c r="C43" s="8"/>
      <c r="D43" s="8"/>
      <c r="E43" s="544" t="s">
        <v>327</v>
      </c>
      <c r="F43" s="545">
        <v>5304</v>
      </c>
      <c r="G43" s="546">
        <v>2708</v>
      </c>
      <c r="H43" s="53">
        <v>51.1</v>
      </c>
    </row>
    <row r="44" spans="2:8" s="5" customFormat="1" ht="15" customHeight="1">
      <c r="B44" s="20" t="s">
        <v>328</v>
      </c>
      <c r="C44" s="8"/>
      <c r="D44" s="8"/>
      <c r="E44" s="544" t="s">
        <v>329</v>
      </c>
      <c r="F44" s="545">
        <v>10668</v>
      </c>
      <c r="G44" s="546">
        <v>6101</v>
      </c>
      <c r="H44" s="53">
        <v>57.2</v>
      </c>
    </row>
    <row r="45" spans="2:8" s="5" customFormat="1" ht="15" customHeight="1">
      <c r="B45" s="326"/>
      <c r="C45" s="327"/>
      <c r="D45" s="327"/>
      <c r="E45" s="547" t="s">
        <v>216</v>
      </c>
      <c r="F45" s="548">
        <v>2089</v>
      </c>
      <c r="G45" s="549">
        <v>1573</v>
      </c>
      <c r="H45" s="550">
        <v>75.3</v>
      </c>
    </row>
    <row r="46" spans="2:8" s="5" customFormat="1" ht="15" customHeight="1">
      <c r="B46" s="20"/>
      <c r="C46" s="8"/>
      <c r="D46" s="8"/>
      <c r="E46" s="544"/>
      <c r="F46" s="545"/>
      <c r="G46" s="546"/>
      <c r="H46" s="53"/>
    </row>
    <row r="47" spans="2:8" s="5" customFormat="1" ht="15" customHeight="1">
      <c r="B47" s="832" t="s">
        <v>330</v>
      </c>
      <c r="C47" s="869"/>
      <c r="D47" s="869"/>
      <c r="E47" s="544" t="s">
        <v>331</v>
      </c>
      <c r="F47" s="545">
        <v>73</v>
      </c>
      <c r="G47" s="546">
        <v>56</v>
      </c>
      <c r="H47" s="53">
        <v>76.7</v>
      </c>
    </row>
    <row r="48" spans="2:8" s="5" customFormat="1" ht="15" customHeight="1" thickBot="1">
      <c r="B48" s="23"/>
      <c r="C48" s="24"/>
      <c r="D48" s="24"/>
      <c r="E48" s="551"/>
      <c r="F48" s="552"/>
      <c r="G48" s="553"/>
      <c r="H48" s="62"/>
    </row>
    <row r="49" s="5" customFormat="1" ht="15.75" customHeight="1">
      <c r="B49" s="5" t="s">
        <v>332</v>
      </c>
    </row>
    <row r="50" ht="15.75" customHeight="1"/>
    <row r="51" ht="19.5" customHeight="1"/>
  </sheetData>
  <mergeCells count="8">
    <mergeCell ref="B47:D47"/>
    <mergeCell ref="B23:B26"/>
    <mergeCell ref="D21:F21"/>
    <mergeCell ref="G21:H21"/>
    <mergeCell ref="I21:J21"/>
    <mergeCell ref="B21:C22"/>
    <mergeCell ref="B27:B30"/>
    <mergeCell ref="B31:B34"/>
  </mergeCells>
  <printOptions/>
  <pageMargins left="0.5118110236220472" right="0.35433070866141736" top="0.5905511811023623" bottom="0.35433070866141736" header="0.2362204724409449"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S33"/>
  <sheetViews>
    <sheetView zoomScale="75" zoomScaleNormal="75" workbookViewId="0" topLeftCell="A1">
      <selection activeCell="N108" sqref="N108"/>
    </sheetView>
  </sheetViews>
  <sheetFormatPr defaultColWidth="9.00390625" defaultRowHeight="13.5"/>
  <cols>
    <col min="1" max="1" width="1.625" style="0" customWidth="1"/>
    <col min="2" max="2" width="10.00390625" style="0" customWidth="1"/>
    <col min="3" max="3" width="10.625" style="0" customWidth="1"/>
    <col min="4" max="4" width="12.75390625" style="0" customWidth="1"/>
    <col min="5" max="5" width="11.75390625" style="0" customWidth="1"/>
    <col min="6" max="6" width="11.375" style="0" customWidth="1"/>
    <col min="7" max="7" width="14.375" style="0" customWidth="1"/>
    <col min="8" max="8" width="12.875" style="0" customWidth="1"/>
    <col min="9" max="9" width="10.75390625" style="0" customWidth="1"/>
    <col min="10" max="10" width="15.00390625" style="0" customWidth="1"/>
    <col min="11" max="11" width="9.625" style="0" customWidth="1"/>
  </cols>
  <sheetData>
    <row r="1" ht="19.5" customHeight="1"/>
    <row r="2" ht="19.5" customHeight="1"/>
    <row r="3" spans="1:10" ht="19.5" customHeight="1">
      <c r="A3" s="1" t="s">
        <v>813</v>
      </c>
      <c r="B3" s="1"/>
      <c r="J3" s="2"/>
    </row>
    <row r="4" spans="10:11" s="5" customFormat="1" ht="19.5" customHeight="1">
      <c r="J4" s="8"/>
      <c r="K4" s="8"/>
    </row>
    <row r="5" s="4" customFormat="1" ht="24.75" customHeight="1">
      <c r="A5" s="11" t="s">
        <v>819</v>
      </c>
    </row>
    <row r="6" s="4" customFormat="1" ht="24.75" customHeight="1">
      <c r="A6" s="11" t="s">
        <v>818</v>
      </c>
    </row>
    <row r="7" s="4" customFormat="1" ht="24.75" customHeight="1">
      <c r="A7" s="11" t="s">
        <v>820</v>
      </c>
    </row>
    <row r="8" s="4" customFormat="1" ht="24.75" customHeight="1">
      <c r="A8" s="11" t="s">
        <v>827</v>
      </c>
    </row>
    <row r="9" s="4" customFormat="1" ht="24.75" customHeight="1">
      <c r="A9" s="11" t="s">
        <v>821</v>
      </c>
    </row>
    <row r="10" s="4" customFormat="1" ht="24.75" customHeight="1">
      <c r="A10" s="11" t="s">
        <v>823</v>
      </c>
    </row>
    <row r="11" s="4" customFormat="1" ht="24.75" customHeight="1">
      <c r="A11" s="11" t="s">
        <v>822</v>
      </c>
    </row>
    <row r="12" s="4" customFormat="1" ht="24.75" customHeight="1">
      <c r="A12" s="11" t="s">
        <v>825</v>
      </c>
    </row>
    <row r="13" s="4" customFormat="1" ht="24.75" customHeight="1">
      <c r="A13" s="11" t="s">
        <v>826</v>
      </c>
    </row>
    <row r="14" s="4" customFormat="1" ht="24.75" customHeight="1">
      <c r="A14" s="4" t="s">
        <v>824</v>
      </c>
    </row>
    <row r="15" s="4" customFormat="1" ht="21.75" customHeight="1"/>
    <row r="16" s="3" customFormat="1" ht="19.5" customHeight="1"/>
    <row r="17" s="3" customFormat="1" ht="19.5" customHeight="1"/>
    <row r="18" s="3" customFormat="1" ht="19.5" customHeight="1">
      <c r="L18" s="9"/>
    </row>
    <row r="19" s="3" customFormat="1" ht="19.5" customHeight="1">
      <c r="L19" s="9"/>
    </row>
    <row r="20" s="3" customFormat="1" ht="19.5" customHeight="1">
      <c r="L20" s="9"/>
    </row>
    <row r="21" s="4" customFormat="1" ht="19.5" customHeight="1">
      <c r="L21" s="10"/>
    </row>
    <row r="22" spans="10:12" ht="19.5" customHeight="1">
      <c r="J22" s="6"/>
      <c r="K22" s="6"/>
      <c r="L22" s="7"/>
    </row>
    <row r="23" spans="2:12" ht="19.5" customHeight="1">
      <c r="B23" s="4"/>
      <c r="J23" s="6"/>
      <c r="K23" s="6"/>
      <c r="L23" s="7"/>
    </row>
    <row r="24" spans="2:19" ht="19.5" customHeight="1">
      <c r="B24" t="s">
        <v>828</v>
      </c>
      <c r="J24" s="6"/>
      <c r="K24" s="6">
        <v>54</v>
      </c>
      <c r="L24" s="7">
        <v>57</v>
      </c>
      <c r="M24">
        <v>60</v>
      </c>
      <c r="N24">
        <v>63</v>
      </c>
      <c r="O24">
        <v>3</v>
      </c>
      <c r="P24">
        <v>6</v>
      </c>
      <c r="Q24" t="s">
        <v>814</v>
      </c>
      <c r="R24">
        <v>11</v>
      </c>
      <c r="S24">
        <v>14</v>
      </c>
    </row>
    <row r="25" spans="2:19" ht="19.5" customHeight="1">
      <c r="B25" s="4"/>
      <c r="J25" t="s">
        <v>815</v>
      </c>
      <c r="K25">
        <v>24781</v>
      </c>
      <c r="L25">
        <v>25507</v>
      </c>
      <c r="M25">
        <v>23886</v>
      </c>
      <c r="N25">
        <v>23874</v>
      </c>
      <c r="O25">
        <v>23548</v>
      </c>
      <c r="P25">
        <v>21868</v>
      </c>
      <c r="Q25">
        <v>20493</v>
      </c>
      <c r="R25">
        <v>20346</v>
      </c>
      <c r="S25">
        <v>18074</v>
      </c>
    </row>
    <row r="26" spans="10:19" ht="19.5" customHeight="1">
      <c r="J26" t="s">
        <v>816</v>
      </c>
      <c r="K26">
        <v>100742</v>
      </c>
      <c r="L26">
        <v>104484</v>
      </c>
      <c r="M26">
        <v>100090</v>
      </c>
      <c r="N26">
        <v>104504</v>
      </c>
      <c r="O26">
        <v>107701</v>
      </c>
      <c r="P26">
        <v>105840</v>
      </c>
      <c r="Q26">
        <v>103701</v>
      </c>
      <c r="R26">
        <v>108970</v>
      </c>
      <c r="S26">
        <v>100238</v>
      </c>
    </row>
    <row r="27" spans="2:19" ht="19.5" customHeight="1">
      <c r="B27" s="4"/>
      <c r="J27" t="s">
        <v>817</v>
      </c>
      <c r="K27">
        <v>2341781</v>
      </c>
      <c r="L27">
        <v>2663395</v>
      </c>
      <c r="M27">
        <v>2892466</v>
      </c>
      <c r="N27">
        <v>3129621</v>
      </c>
      <c r="O27">
        <v>3489763</v>
      </c>
      <c r="P27">
        <v>3622678</v>
      </c>
      <c r="Q27">
        <v>3751464</v>
      </c>
      <c r="R27">
        <v>3532500</v>
      </c>
      <c r="S27">
        <v>2714120</v>
      </c>
    </row>
    <row r="28" ht="19.5" customHeight="1"/>
    <row r="29" ht="19.5" customHeight="1"/>
    <row r="30" spans="11:19" ht="19.5" customHeight="1">
      <c r="K30">
        <v>54</v>
      </c>
      <c r="L30">
        <v>57</v>
      </c>
      <c r="M30">
        <v>60</v>
      </c>
      <c r="N30">
        <v>63</v>
      </c>
      <c r="O30">
        <v>3</v>
      </c>
      <c r="P30">
        <v>6</v>
      </c>
      <c r="Q30" t="s">
        <v>814</v>
      </c>
      <c r="R30">
        <v>11</v>
      </c>
      <c r="S30">
        <v>14</v>
      </c>
    </row>
    <row r="31" spans="10:19" ht="19.5" customHeight="1">
      <c r="J31" t="s">
        <v>815</v>
      </c>
      <c r="K31">
        <v>103.7</v>
      </c>
      <c r="L31">
        <v>106.8</v>
      </c>
      <c r="M31">
        <v>100</v>
      </c>
      <c r="N31">
        <v>99.9</v>
      </c>
      <c r="O31">
        <v>98.6</v>
      </c>
      <c r="P31">
        <v>91.6</v>
      </c>
      <c r="Q31">
        <v>85.8</v>
      </c>
      <c r="R31">
        <v>85.2</v>
      </c>
      <c r="S31">
        <v>75.7</v>
      </c>
    </row>
    <row r="32" spans="10:19" ht="19.5" customHeight="1">
      <c r="J32" t="s">
        <v>816</v>
      </c>
      <c r="K32">
        <v>100.7</v>
      </c>
      <c r="L32">
        <v>104.4</v>
      </c>
      <c r="M32">
        <v>100</v>
      </c>
      <c r="N32">
        <v>104.4</v>
      </c>
      <c r="O32">
        <v>107.6</v>
      </c>
      <c r="P32">
        <v>105.7</v>
      </c>
      <c r="Q32">
        <v>103.6</v>
      </c>
      <c r="R32">
        <v>108.9</v>
      </c>
      <c r="S32">
        <v>100.1</v>
      </c>
    </row>
    <row r="33" spans="10:19" ht="19.5" customHeight="1">
      <c r="J33" t="s">
        <v>817</v>
      </c>
      <c r="K33">
        <v>81</v>
      </c>
      <c r="L33">
        <v>92.1</v>
      </c>
      <c r="M33">
        <v>100</v>
      </c>
      <c r="N33">
        <v>108.2</v>
      </c>
      <c r="O33">
        <v>120.7</v>
      </c>
      <c r="P33">
        <v>125.2</v>
      </c>
      <c r="Q33">
        <v>129.7</v>
      </c>
      <c r="R33">
        <v>122.1</v>
      </c>
      <c r="S33">
        <v>93.8</v>
      </c>
    </row>
    <row r="34" ht="19.5" customHeight="1"/>
    <row r="35"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sheetData>
  <printOptions/>
  <pageMargins left="0.4330708661417323" right="0.4330708661417323" top="0.5905511811023623" bottom="0.2755905511811024" header="0.2362204724409449"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R203"/>
  <sheetViews>
    <sheetView workbookViewId="0" topLeftCell="A1">
      <selection activeCell="L148" sqref="L148"/>
    </sheetView>
  </sheetViews>
  <sheetFormatPr defaultColWidth="9.00390625" defaultRowHeight="13.5"/>
  <cols>
    <col min="1" max="1" width="5.50390625" style="0" customWidth="1"/>
    <col min="2" max="2" width="19.875" style="0" customWidth="1"/>
    <col min="3" max="3" width="7.125" style="0" customWidth="1"/>
    <col min="4" max="5" width="6.625" style="0" customWidth="1"/>
    <col min="6" max="6" width="7.125" style="0" customWidth="1"/>
    <col min="7" max="7" width="6.75390625" style="0" customWidth="1"/>
    <col min="8" max="8" width="7.25390625" style="0" customWidth="1"/>
    <col min="9" max="9" width="8.75390625" style="0" customWidth="1"/>
    <col min="10" max="10" width="7.75390625" style="0" customWidth="1"/>
    <col min="11" max="11" width="5.875" style="0" customWidth="1"/>
    <col min="12" max="12" width="6.00390625" style="0" customWidth="1"/>
    <col min="13" max="13" width="15.00390625" style="0" customWidth="1"/>
    <col min="14" max="14" width="9.625" style="0" customWidth="1"/>
  </cols>
  <sheetData>
    <row r="1" ht="19.5" customHeight="1"/>
    <row r="2" spans="1:13" ht="19.5" customHeight="1">
      <c r="A2" s="1" t="s">
        <v>907</v>
      </c>
      <c r="M2" s="2"/>
    </row>
    <row r="3" spans="13:14" ht="19.5" customHeight="1">
      <c r="M3" s="12"/>
      <c r="N3" s="12"/>
    </row>
    <row r="4" spans="1:12" ht="19.5" customHeight="1">
      <c r="A4" s="2" t="s">
        <v>829</v>
      </c>
      <c r="B4" s="3"/>
      <c r="C4" s="3"/>
      <c r="D4" s="3"/>
      <c r="E4" s="3"/>
      <c r="F4" s="3"/>
      <c r="G4" s="3"/>
      <c r="H4" s="3"/>
      <c r="I4" s="3"/>
      <c r="J4" s="3"/>
      <c r="K4" s="3"/>
      <c r="L4" s="3"/>
    </row>
    <row r="5" spans="1:12" ht="19.5" customHeight="1">
      <c r="A5" s="4"/>
      <c r="B5" s="4"/>
      <c r="C5" s="4"/>
      <c r="D5" s="4"/>
      <c r="E5" s="4"/>
      <c r="F5" s="4"/>
      <c r="G5" s="4"/>
      <c r="H5" s="4"/>
      <c r="I5" s="4"/>
      <c r="J5" s="4"/>
      <c r="K5" s="4"/>
      <c r="L5" s="4"/>
    </row>
    <row r="6" spans="1:12" ht="19.5" customHeight="1">
      <c r="A6" s="4" t="s">
        <v>830</v>
      </c>
      <c r="B6" s="4"/>
      <c r="C6" s="4"/>
      <c r="D6" s="4"/>
      <c r="E6" s="4"/>
      <c r="F6" s="4"/>
      <c r="G6" s="4"/>
      <c r="H6" s="4"/>
      <c r="I6" s="4"/>
      <c r="J6" s="4"/>
      <c r="K6" s="4"/>
      <c r="L6" s="4"/>
    </row>
    <row r="7" spans="1:12" ht="19.5" customHeight="1">
      <c r="A7" s="4"/>
      <c r="B7" s="4"/>
      <c r="C7" s="4"/>
      <c r="D7" s="4"/>
      <c r="E7" s="4"/>
      <c r="F7" s="4"/>
      <c r="G7" s="4"/>
      <c r="H7" s="4"/>
      <c r="I7" s="4"/>
      <c r="J7" s="4"/>
      <c r="K7" s="4"/>
      <c r="L7" s="4"/>
    </row>
    <row r="8" spans="1:12" ht="19.5" customHeight="1">
      <c r="A8" s="4"/>
      <c r="B8" s="4"/>
      <c r="C8" s="4"/>
      <c r="D8" s="4"/>
      <c r="E8" s="4"/>
      <c r="F8" s="4"/>
      <c r="G8" s="4"/>
      <c r="H8" s="4"/>
      <c r="I8" s="4"/>
      <c r="J8" s="4"/>
      <c r="K8" s="4"/>
      <c r="L8" s="4"/>
    </row>
    <row r="9" spans="1:12" ht="19.5" customHeight="1">
      <c r="A9" s="4"/>
      <c r="B9" s="4"/>
      <c r="C9" s="4"/>
      <c r="D9" s="4"/>
      <c r="E9" s="4"/>
      <c r="F9" s="4"/>
      <c r="G9" s="4"/>
      <c r="H9" s="4"/>
      <c r="I9" s="4"/>
      <c r="J9" s="4"/>
      <c r="K9" s="4"/>
      <c r="L9" s="4"/>
    </row>
    <row r="10" spans="1:12" ht="19.5" customHeight="1">
      <c r="A10" s="4"/>
      <c r="B10" s="4"/>
      <c r="C10" s="4"/>
      <c r="D10" s="4"/>
      <c r="E10" s="4"/>
      <c r="F10" s="4"/>
      <c r="G10" s="4"/>
      <c r="H10" s="4"/>
      <c r="I10" s="4"/>
      <c r="J10" s="4"/>
      <c r="K10" s="4"/>
      <c r="L10" s="4"/>
    </row>
    <row r="11" spans="1:12" ht="19.5" customHeight="1">
      <c r="A11" s="2" t="s">
        <v>908</v>
      </c>
      <c r="B11" s="4"/>
      <c r="C11" s="4"/>
      <c r="D11" s="4"/>
      <c r="E11" s="4"/>
      <c r="F11" s="4"/>
      <c r="G11" s="4"/>
      <c r="H11" s="4"/>
      <c r="I11" s="4"/>
      <c r="J11" s="4"/>
      <c r="K11" s="4"/>
      <c r="L11" s="4"/>
    </row>
    <row r="12" spans="1:12" ht="19.5" customHeight="1">
      <c r="A12" s="4" t="s">
        <v>909</v>
      </c>
      <c r="B12" s="5"/>
      <c r="C12" s="5"/>
      <c r="D12" s="5"/>
      <c r="E12" s="5"/>
      <c r="F12" s="5"/>
      <c r="G12" s="5"/>
      <c r="H12" s="5"/>
      <c r="I12" s="5"/>
      <c r="J12" s="5"/>
      <c r="K12" s="5"/>
      <c r="L12" s="4"/>
    </row>
    <row r="13" spans="1:12" ht="19.5" customHeight="1">
      <c r="A13" s="4" t="s">
        <v>910</v>
      </c>
      <c r="B13" s="5"/>
      <c r="C13" s="5"/>
      <c r="D13" s="5"/>
      <c r="E13" s="5"/>
      <c r="F13" s="5"/>
      <c r="G13" s="5"/>
      <c r="H13" s="5"/>
      <c r="I13" s="5"/>
      <c r="J13" s="5"/>
      <c r="K13" s="5"/>
      <c r="L13" s="4"/>
    </row>
    <row r="14" spans="1:12" ht="19.5" customHeight="1">
      <c r="A14" s="5" t="s">
        <v>831</v>
      </c>
      <c r="B14" s="5"/>
      <c r="C14" s="5"/>
      <c r="D14" s="5"/>
      <c r="E14" s="5"/>
      <c r="F14" s="5"/>
      <c r="G14" s="5"/>
      <c r="H14" s="5"/>
      <c r="I14" s="5"/>
      <c r="J14" s="5"/>
      <c r="K14" s="5"/>
      <c r="L14" s="4"/>
    </row>
    <row r="15" ht="19.5" customHeight="1"/>
    <row r="16" ht="19.5" customHeight="1"/>
    <row r="17" ht="15" customHeight="1">
      <c r="N17" t="s">
        <v>911</v>
      </c>
    </row>
    <row r="18" spans="13:15" ht="15" customHeight="1">
      <c r="M18" t="s">
        <v>832</v>
      </c>
      <c r="N18" s="13">
        <v>25507</v>
      </c>
      <c r="O18" s="14">
        <v>2.9</v>
      </c>
    </row>
    <row r="19" spans="13:15" ht="15" customHeight="1">
      <c r="M19" t="s">
        <v>833</v>
      </c>
      <c r="N19" s="13">
        <v>23886</v>
      </c>
      <c r="O19" s="14">
        <v>-6.4</v>
      </c>
    </row>
    <row r="20" spans="13:15" ht="15" customHeight="1">
      <c r="M20" t="s">
        <v>834</v>
      </c>
      <c r="N20" s="13">
        <v>23874</v>
      </c>
      <c r="O20" s="14">
        <v>-0.1</v>
      </c>
    </row>
    <row r="21" spans="13:15" ht="15" customHeight="1">
      <c r="M21" t="s">
        <v>835</v>
      </c>
      <c r="N21" s="13">
        <v>23548</v>
      </c>
      <c r="O21" s="14">
        <v>-1.4</v>
      </c>
    </row>
    <row r="22" spans="13:15" ht="15" customHeight="1">
      <c r="M22" t="s">
        <v>836</v>
      </c>
      <c r="N22" s="13">
        <v>21868</v>
      </c>
      <c r="O22" s="14">
        <v>-7.1</v>
      </c>
    </row>
    <row r="23" spans="13:15" ht="12.75" customHeight="1">
      <c r="M23" t="s">
        <v>814</v>
      </c>
      <c r="N23" s="13">
        <v>20493</v>
      </c>
      <c r="O23" s="14">
        <v>-6.3</v>
      </c>
    </row>
    <row r="24" spans="13:15" ht="15" customHeight="1">
      <c r="M24" t="s">
        <v>837</v>
      </c>
      <c r="N24" s="13">
        <v>20346</v>
      </c>
      <c r="O24" s="14">
        <v>-7.3</v>
      </c>
    </row>
    <row r="25" spans="13:15" ht="15" customHeight="1">
      <c r="M25" t="s">
        <v>838</v>
      </c>
      <c r="N25" s="13">
        <v>18047</v>
      </c>
      <c r="O25" s="14">
        <v>-11.3</v>
      </c>
    </row>
    <row r="26" ht="15" customHeight="1">
      <c r="N26" t="s">
        <v>912</v>
      </c>
    </row>
    <row r="27" spans="13:15" ht="15" customHeight="1">
      <c r="M27" t="s">
        <v>832</v>
      </c>
      <c r="N27" s="13">
        <v>3208</v>
      </c>
      <c r="O27" s="14">
        <v>8.9</v>
      </c>
    </row>
    <row r="28" spans="13:15" ht="15" customHeight="1">
      <c r="M28" t="s">
        <v>833</v>
      </c>
      <c r="N28" s="13">
        <v>3043</v>
      </c>
      <c r="O28" s="14">
        <f>(N28-N27)/N27*100</f>
        <v>-5.143391521197008</v>
      </c>
    </row>
    <row r="29" spans="13:15" ht="15" customHeight="1">
      <c r="M29" t="s">
        <v>834</v>
      </c>
      <c r="N29" s="13">
        <v>3253</v>
      </c>
      <c r="O29" s="14">
        <f aca="true" t="shared" si="0" ref="O29:O34">(N29-N28)/N28*100</f>
        <v>6.90108445612882</v>
      </c>
    </row>
    <row r="30" spans="13:15" ht="15" customHeight="1">
      <c r="M30" t="s">
        <v>835</v>
      </c>
      <c r="N30" s="13">
        <v>3476</v>
      </c>
      <c r="O30" s="14">
        <f t="shared" si="0"/>
        <v>6.855210574853982</v>
      </c>
    </row>
    <row r="31" spans="13:15" ht="15" customHeight="1">
      <c r="M31" t="s">
        <v>836</v>
      </c>
      <c r="N31" s="13">
        <v>3384</v>
      </c>
      <c r="O31" s="14">
        <f t="shared" si="0"/>
        <v>-2.6467203682393556</v>
      </c>
    </row>
    <row r="32" spans="13:15" ht="15" customHeight="1">
      <c r="M32" t="s">
        <v>814</v>
      </c>
      <c r="N32" s="13">
        <v>3193</v>
      </c>
      <c r="O32" s="14">
        <f t="shared" si="0"/>
        <v>-5.6442080378250585</v>
      </c>
    </row>
    <row r="33" spans="13:15" ht="15" customHeight="1">
      <c r="M33" t="s">
        <v>837</v>
      </c>
      <c r="N33" s="13">
        <v>3346</v>
      </c>
      <c r="O33" s="14">
        <f t="shared" si="0"/>
        <v>4.791731913560914</v>
      </c>
    </row>
    <row r="34" spans="13:15" ht="15" customHeight="1">
      <c r="M34" t="s">
        <v>838</v>
      </c>
      <c r="N34" s="13">
        <v>3052</v>
      </c>
      <c r="O34" s="14">
        <f t="shared" si="0"/>
        <v>-8.786610878661087</v>
      </c>
    </row>
    <row r="35" ht="15" customHeight="1">
      <c r="N35" t="s">
        <v>913</v>
      </c>
    </row>
    <row r="36" spans="13:15" ht="15" customHeight="1">
      <c r="M36" t="s">
        <v>832</v>
      </c>
      <c r="N36" s="13">
        <v>22299</v>
      </c>
      <c r="O36" s="14">
        <v>2.1</v>
      </c>
    </row>
    <row r="37" spans="13:15" ht="15" customHeight="1">
      <c r="M37" t="s">
        <v>833</v>
      </c>
      <c r="N37" s="13">
        <v>20843</v>
      </c>
      <c r="O37" s="14">
        <f>(N37-N36)/N36*100</f>
        <v>-6.529440782097852</v>
      </c>
    </row>
    <row r="38" spans="13:15" ht="15" customHeight="1">
      <c r="M38" t="s">
        <v>834</v>
      </c>
      <c r="N38" s="13">
        <v>20621</v>
      </c>
      <c r="O38" s="14">
        <f aca="true" t="shared" si="1" ref="O38:O43">(N38-N37)/N37*100</f>
        <v>-1.0651057909130164</v>
      </c>
    </row>
    <row r="39" spans="13:15" ht="15" customHeight="1">
      <c r="M39" t="s">
        <v>835</v>
      </c>
      <c r="N39" s="13">
        <v>20072</v>
      </c>
      <c r="O39" s="14">
        <f t="shared" si="1"/>
        <v>-2.662334513360167</v>
      </c>
    </row>
    <row r="40" spans="13:15" ht="15" customHeight="1">
      <c r="M40" t="s">
        <v>836</v>
      </c>
      <c r="N40" s="13">
        <v>18484</v>
      </c>
      <c r="O40" s="14">
        <f t="shared" si="1"/>
        <v>-7.911518533280192</v>
      </c>
    </row>
    <row r="41" spans="13:15" ht="15" customHeight="1">
      <c r="M41" t="s">
        <v>814</v>
      </c>
      <c r="N41" s="13">
        <v>17300</v>
      </c>
      <c r="O41" s="14">
        <f t="shared" si="1"/>
        <v>-6.405539926422852</v>
      </c>
    </row>
    <row r="42" spans="13:15" ht="15" customHeight="1">
      <c r="M42" t="s">
        <v>837</v>
      </c>
      <c r="N42" s="13">
        <v>17000</v>
      </c>
      <c r="O42" s="14">
        <f t="shared" si="1"/>
        <v>-1.7341040462427744</v>
      </c>
    </row>
    <row r="43" spans="13:15" ht="15" customHeight="1">
      <c r="M43" t="s">
        <v>838</v>
      </c>
      <c r="N43" s="13">
        <v>14995</v>
      </c>
      <c r="O43" s="14">
        <f t="shared" si="1"/>
        <v>-11.794117647058822</v>
      </c>
    </row>
    <row r="44" ht="15" customHeight="1"/>
    <row r="45" ht="15" customHeight="1"/>
    <row r="46" ht="15" customHeight="1"/>
    <row r="47" ht="15" customHeight="1"/>
    <row r="48" ht="15" customHeight="1"/>
    <row r="49" ht="15" customHeight="1"/>
    <row r="50" ht="15" customHeight="1"/>
    <row r="51" ht="15" customHeight="1"/>
    <row r="52" ht="15" customHeight="1"/>
    <row r="53" ht="19.5" customHeight="1"/>
    <row r="54" spans="1:12" s="11" customFormat="1" ht="15" customHeight="1" thickBot="1">
      <c r="A54" s="15" t="s">
        <v>914</v>
      </c>
      <c r="B54" s="16"/>
      <c r="C54"/>
      <c r="D54"/>
      <c r="E54"/>
      <c r="F54"/>
      <c r="G54"/>
      <c r="H54"/>
      <c r="I54"/>
      <c r="J54"/>
      <c r="K54"/>
      <c r="L54"/>
    </row>
    <row r="55" spans="1:12" s="11" customFormat="1" ht="15" customHeight="1" thickBot="1">
      <c r="A55" s="770" t="s">
        <v>839</v>
      </c>
      <c r="B55" s="771"/>
      <c r="C55" s="774" t="s">
        <v>915</v>
      </c>
      <c r="D55" s="775"/>
      <c r="E55" s="775"/>
      <c r="F55" s="775"/>
      <c r="G55" s="775"/>
      <c r="H55" s="776"/>
      <c r="I55" s="777" t="s">
        <v>840</v>
      </c>
      <c r="J55" s="777" t="s">
        <v>841</v>
      </c>
      <c r="K55" s="770" t="s">
        <v>842</v>
      </c>
      <c r="L55" s="771"/>
    </row>
    <row r="56" spans="1:12" s="11" customFormat="1" ht="15" customHeight="1" thickBot="1">
      <c r="A56" s="20"/>
      <c r="B56" s="8"/>
      <c r="C56" s="767" t="s">
        <v>837</v>
      </c>
      <c r="D56" s="768"/>
      <c r="E56" s="769"/>
      <c r="F56" s="767" t="s">
        <v>838</v>
      </c>
      <c r="G56" s="768"/>
      <c r="H56" s="769"/>
      <c r="I56" s="778"/>
      <c r="J56" s="778"/>
      <c r="K56" s="772"/>
      <c r="L56" s="773"/>
    </row>
    <row r="57" spans="1:12" s="11" customFormat="1" ht="15" customHeight="1" thickBot="1">
      <c r="A57" s="23"/>
      <c r="B57" s="24"/>
      <c r="C57" s="25" t="s">
        <v>916</v>
      </c>
      <c r="D57" s="25" t="s">
        <v>917</v>
      </c>
      <c r="E57" s="25" t="s">
        <v>918</v>
      </c>
      <c r="F57" s="25" t="s">
        <v>919</v>
      </c>
      <c r="G57" s="25" t="s">
        <v>917</v>
      </c>
      <c r="H57" s="25" t="s">
        <v>918</v>
      </c>
      <c r="I57" s="25" t="s">
        <v>843</v>
      </c>
      <c r="J57" s="26" t="s">
        <v>844</v>
      </c>
      <c r="K57" s="27" t="s">
        <v>837</v>
      </c>
      <c r="L57" s="28" t="s">
        <v>838</v>
      </c>
    </row>
    <row r="58" spans="1:12" s="11" customFormat="1" ht="15" customHeight="1">
      <c r="A58" s="20"/>
      <c r="B58" s="8"/>
      <c r="C58" s="29" t="s">
        <v>920</v>
      </c>
      <c r="D58" s="30" t="s">
        <v>920</v>
      </c>
      <c r="E58" s="31" t="s">
        <v>920</v>
      </c>
      <c r="F58" s="29" t="s">
        <v>920</v>
      </c>
      <c r="G58" s="30" t="s">
        <v>920</v>
      </c>
      <c r="H58" s="31" t="s">
        <v>920</v>
      </c>
      <c r="I58" s="32" t="s">
        <v>920</v>
      </c>
      <c r="J58" s="33" t="s">
        <v>845</v>
      </c>
      <c r="K58" s="32" t="s">
        <v>921</v>
      </c>
      <c r="L58" s="34" t="s">
        <v>921</v>
      </c>
    </row>
    <row r="59" spans="1:12" s="11" customFormat="1" ht="15" customHeight="1">
      <c r="A59" s="35" t="s">
        <v>846</v>
      </c>
      <c r="B59" s="36" t="s">
        <v>847</v>
      </c>
      <c r="C59" s="37">
        <v>20346</v>
      </c>
      <c r="D59" s="38">
        <v>8873</v>
      </c>
      <c r="E59" s="38">
        <v>11473</v>
      </c>
      <c r="F59" s="37">
        <v>18047</v>
      </c>
      <c r="G59" s="38">
        <v>8031</v>
      </c>
      <c r="H59" s="39">
        <v>10016</v>
      </c>
      <c r="I59" s="40">
        <f>F59-C59</f>
        <v>-2299</v>
      </c>
      <c r="J59" s="41">
        <f>(F59-C59)/C59*100</f>
        <v>-11.299518332841837</v>
      </c>
      <c r="K59" s="42" t="s">
        <v>848</v>
      </c>
      <c r="L59" s="43" t="s">
        <v>848</v>
      </c>
    </row>
    <row r="60" spans="1:12" s="11" customFormat="1" ht="15" customHeight="1">
      <c r="A60" s="20"/>
      <c r="B60" s="8"/>
      <c r="C60" s="44"/>
      <c r="D60" s="45"/>
      <c r="E60" s="45"/>
      <c r="F60" s="44"/>
      <c r="G60" s="45"/>
      <c r="H60" s="46"/>
      <c r="I60" s="47"/>
      <c r="J60" s="48"/>
      <c r="K60" s="8"/>
      <c r="L60" s="49"/>
    </row>
    <row r="61" spans="1:12" s="11" customFormat="1" ht="15" customHeight="1">
      <c r="A61" s="35" t="s">
        <v>849</v>
      </c>
      <c r="B61" s="36" t="s">
        <v>850</v>
      </c>
      <c r="C61" s="37">
        <v>3346</v>
      </c>
      <c r="D61" s="38">
        <v>2588</v>
      </c>
      <c r="E61" s="38">
        <v>758</v>
      </c>
      <c r="F61" s="37">
        <v>3052</v>
      </c>
      <c r="G61" s="38">
        <v>2335</v>
      </c>
      <c r="H61" s="39">
        <v>717</v>
      </c>
      <c r="I61" s="40">
        <f>F61-C61</f>
        <v>-294</v>
      </c>
      <c r="J61" s="41">
        <f>(F61-C61)/C61*100</f>
        <v>-8.786610878661087</v>
      </c>
      <c r="K61" s="50">
        <f>C61/$C$61*100</f>
        <v>100</v>
      </c>
      <c r="L61" s="51">
        <f>F61/$F$61*100</f>
        <v>100</v>
      </c>
    </row>
    <row r="62" spans="1:12" s="11" customFormat="1" ht="15" customHeight="1">
      <c r="A62" s="20"/>
      <c r="B62" s="8"/>
      <c r="C62" s="44"/>
      <c r="D62" s="45"/>
      <c r="E62" s="45"/>
      <c r="F62" s="44"/>
      <c r="G62" s="45"/>
      <c r="H62" s="46"/>
      <c r="I62" s="47"/>
      <c r="J62" s="48"/>
      <c r="K62" s="52"/>
      <c r="L62" s="53"/>
    </row>
    <row r="63" spans="1:12" s="11" customFormat="1" ht="15" customHeight="1">
      <c r="A63" s="20">
        <v>49</v>
      </c>
      <c r="B63" s="8" t="s">
        <v>851</v>
      </c>
      <c r="C63" s="44">
        <v>21</v>
      </c>
      <c r="D63" s="45">
        <v>21</v>
      </c>
      <c r="E63" s="45">
        <v>0</v>
      </c>
      <c r="F63" s="44">
        <v>10</v>
      </c>
      <c r="G63" s="45">
        <v>10</v>
      </c>
      <c r="H63" s="46">
        <v>0</v>
      </c>
      <c r="I63" s="47">
        <f aca="true" t="shared" si="2" ref="I63:I68">F63-C63</f>
        <v>-11</v>
      </c>
      <c r="J63" s="48">
        <f aca="true" t="shared" si="3" ref="J63:J68">(F63-C63)/C63*100</f>
        <v>-52.38095238095239</v>
      </c>
      <c r="K63" s="52">
        <f aca="true" t="shared" si="4" ref="K63:K68">C63/$C$61*100</f>
        <v>0.6276150627615062</v>
      </c>
      <c r="L63" s="53">
        <f aca="true" t="shared" si="5" ref="L63:L68">F63/$F$61*100</f>
        <v>0.327653997378768</v>
      </c>
    </row>
    <row r="64" spans="1:12" s="11" customFormat="1" ht="15" customHeight="1">
      <c r="A64" s="20">
        <v>50</v>
      </c>
      <c r="B64" s="8" t="s">
        <v>852</v>
      </c>
      <c r="C64" s="44">
        <v>98</v>
      </c>
      <c r="D64" s="45">
        <v>79</v>
      </c>
      <c r="E64" s="45">
        <v>19</v>
      </c>
      <c r="F64" s="44">
        <v>86</v>
      </c>
      <c r="G64" s="45">
        <v>65</v>
      </c>
      <c r="H64" s="46">
        <v>21</v>
      </c>
      <c r="I64" s="47">
        <f t="shared" si="2"/>
        <v>-12</v>
      </c>
      <c r="J64" s="48">
        <f t="shared" si="3"/>
        <v>-12.244897959183673</v>
      </c>
      <c r="K64" s="52">
        <f t="shared" si="4"/>
        <v>2.928870292887029</v>
      </c>
      <c r="L64" s="53">
        <f t="shared" si="5"/>
        <v>2.8178243774574048</v>
      </c>
    </row>
    <row r="65" spans="1:12" s="5" customFormat="1" ht="15" customHeight="1">
      <c r="A65" s="20">
        <v>51</v>
      </c>
      <c r="B65" s="8" t="s">
        <v>853</v>
      </c>
      <c r="C65" s="44">
        <v>964</v>
      </c>
      <c r="D65" s="45">
        <v>635</v>
      </c>
      <c r="E65" s="45">
        <v>329</v>
      </c>
      <c r="F65" s="44">
        <v>888</v>
      </c>
      <c r="G65" s="45">
        <v>584</v>
      </c>
      <c r="H65" s="46">
        <v>304</v>
      </c>
      <c r="I65" s="47">
        <f t="shared" si="2"/>
        <v>-76</v>
      </c>
      <c r="J65" s="48">
        <f t="shared" si="3"/>
        <v>-7.883817427385892</v>
      </c>
      <c r="K65" s="52">
        <f t="shared" si="4"/>
        <v>28.81052002390915</v>
      </c>
      <c r="L65" s="53">
        <f t="shared" si="5"/>
        <v>29.095674967234604</v>
      </c>
    </row>
    <row r="66" spans="1:12" s="5" customFormat="1" ht="24.75" customHeight="1">
      <c r="A66" s="54">
        <v>52</v>
      </c>
      <c r="B66" s="55" t="s">
        <v>854</v>
      </c>
      <c r="C66" s="44">
        <v>849</v>
      </c>
      <c r="D66" s="45">
        <v>677</v>
      </c>
      <c r="E66" s="45">
        <v>172</v>
      </c>
      <c r="F66" s="44">
        <v>769</v>
      </c>
      <c r="G66" s="45">
        <v>615</v>
      </c>
      <c r="H66" s="46">
        <v>154</v>
      </c>
      <c r="I66" s="47">
        <f t="shared" si="2"/>
        <v>-80</v>
      </c>
      <c r="J66" s="48">
        <f t="shared" si="3"/>
        <v>-9.422850412249705</v>
      </c>
      <c r="K66" s="52">
        <f t="shared" si="4"/>
        <v>25.373580394500895</v>
      </c>
      <c r="L66" s="53">
        <f t="shared" si="5"/>
        <v>25.19659239842726</v>
      </c>
    </row>
    <row r="67" spans="1:12" s="5" customFormat="1" ht="15" customHeight="1">
      <c r="A67" s="20">
        <v>53</v>
      </c>
      <c r="B67" s="8" t="s">
        <v>855</v>
      </c>
      <c r="C67" s="44">
        <v>787</v>
      </c>
      <c r="D67" s="45">
        <v>728</v>
      </c>
      <c r="E67" s="45">
        <v>59</v>
      </c>
      <c r="F67" s="44">
        <v>724</v>
      </c>
      <c r="G67" s="45">
        <v>651</v>
      </c>
      <c r="H67" s="46">
        <v>73</v>
      </c>
      <c r="I67" s="47">
        <f t="shared" si="2"/>
        <v>-63</v>
      </c>
      <c r="J67" s="48">
        <f t="shared" si="3"/>
        <v>-8.005082592121983</v>
      </c>
      <c r="K67" s="52">
        <f t="shared" si="4"/>
        <v>23.520621637776447</v>
      </c>
      <c r="L67" s="53">
        <f t="shared" si="5"/>
        <v>23.722149410222805</v>
      </c>
    </row>
    <row r="68" spans="1:12" s="5" customFormat="1" ht="15" customHeight="1">
      <c r="A68" s="20">
        <v>54</v>
      </c>
      <c r="B68" s="8" t="s">
        <v>856</v>
      </c>
      <c r="C68" s="44">
        <v>627</v>
      </c>
      <c r="D68" s="45">
        <v>448</v>
      </c>
      <c r="E68" s="45">
        <v>179</v>
      </c>
      <c r="F68" s="44">
        <v>575</v>
      </c>
      <c r="G68" s="45">
        <v>410</v>
      </c>
      <c r="H68" s="46">
        <v>165</v>
      </c>
      <c r="I68" s="47">
        <f t="shared" si="2"/>
        <v>-52</v>
      </c>
      <c r="J68" s="48">
        <f t="shared" si="3"/>
        <v>-8.293460925039872</v>
      </c>
      <c r="K68" s="52">
        <f t="shared" si="4"/>
        <v>18.738792588164973</v>
      </c>
      <c r="L68" s="53">
        <f t="shared" si="5"/>
        <v>18.84010484927916</v>
      </c>
    </row>
    <row r="69" spans="1:12" s="5" customFormat="1" ht="15" customHeight="1">
      <c r="A69" s="20"/>
      <c r="B69" s="8"/>
      <c r="C69" s="44"/>
      <c r="D69" s="45"/>
      <c r="E69" s="45"/>
      <c r="F69" s="44"/>
      <c r="G69" s="45"/>
      <c r="H69" s="46"/>
      <c r="I69" s="47"/>
      <c r="J69" s="48"/>
      <c r="K69" s="8"/>
      <c r="L69" s="49"/>
    </row>
    <row r="70" spans="1:12" s="5" customFormat="1" ht="15" customHeight="1">
      <c r="A70" s="35" t="s">
        <v>857</v>
      </c>
      <c r="B70" s="36" t="s">
        <v>858</v>
      </c>
      <c r="C70" s="37">
        <v>17000</v>
      </c>
      <c r="D70" s="38">
        <v>6285</v>
      </c>
      <c r="E70" s="38">
        <v>10715</v>
      </c>
      <c r="F70" s="37">
        <v>14995</v>
      </c>
      <c r="G70" s="38">
        <v>5696</v>
      </c>
      <c r="H70" s="39">
        <v>9299</v>
      </c>
      <c r="I70" s="40">
        <f>F70-C70</f>
        <v>-2005</v>
      </c>
      <c r="J70" s="41">
        <f>(F70-C70)/C70*100</f>
        <v>-11.794117647058822</v>
      </c>
      <c r="K70" s="50">
        <f>C70/$C$70*100</f>
        <v>100</v>
      </c>
      <c r="L70" s="51">
        <f>F70/$F$70*100</f>
        <v>100</v>
      </c>
    </row>
    <row r="71" spans="1:12" s="5" customFormat="1" ht="15" customHeight="1">
      <c r="A71" s="20"/>
      <c r="B71" s="8"/>
      <c r="C71" s="44"/>
      <c r="D71" s="45"/>
      <c r="E71" s="45"/>
      <c r="F71" s="44"/>
      <c r="G71" s="45"/>
      <c r="H71" s="46"/>
      <c r="I71" s="47"/>
      <c r="J71" s="48"/>
      <c r="K71" s="52"/>
      <c r="L71" s="53"/>
    </row>
    <row r="72" spans="1:12" s="5" customFormat="1" ht="15" customHeight="1">
      <c r="A72" s="20">
        <v>55</v>
      </c>
      <c r="B72" s="8" t="s">
        <v>859</v>
      </c>
      <c r="C72" s="44">
        <v>86</v>
      </c>
      <c r="D72" s="45">
        <v>65</v>
      </c>
      <c r="E72" s="45">
        <v>21</v>
      </c>
      <c r="F72" s="44">
        <v>53</v>
      </c>
      <c r="G72" s="45">
        <v>44</v>
      </c>
      <c r="H72" s="46">
        <v>9</v>
      </c>
      <c r="I72" s="47">
        <f aca="true" t="shared" si="6" ref="I72:I77">F72-C72</f>
        <v>-33</v>
      </c>
      <c r="J72" s="48">
        <f aca="true" t="shared" si="7" ref="J72:J77">(F72-C72)/C72*100</f>
        <v>-38.372093023255815</v>
      </c>
      <c r="K72" s="52">
        <f aca="true" t="shared" si="8" ref="K72:K77">C72/$C$70*100</f>
        <v>0.5058823529411764</v>
      </c>
      <c r="L72" s="53">
        <f aca="true" t="shared" si="9" ref="L72:L77">F72/$F$70*100</f>
        <v>0.35345115038346114</v>
      </c>
    </row>
    <row r="73" spans="1:12" s="5" customFormat="1" ht="22.5" customHeight="1">
      <c r="A73" s="54">
        <v>56</v>
      </c>
      <c r="B73" s="55" t="s">
        <v>860</v>
      </c>
      <c r="C73" s="44">
        <v>2170</v>
      </c>
      <c r="D73" s="45">
        <v>1012</v>
      </c>
      <c r="E73" s="45">
        <v>1158</v>
      </c>
      <c r="F73" s="44">
        <v>1936</v>
      </c>
      <c r="G73" s="45">
        <v>924</v>
      </c>
      <c r="H73" s="46">
        <v>1012</v>
      </c>
      <c r="I73" s="47">
        <f t="shared" si="6"/>
        <v>-234</v>
      </c>
      <c r="J73" s="48">
        <f t="shared" si="7"/>
        <v>-10.783410138248847</v>
      </c>
      <c r="K73" s="52">
        <f t="shared" si="8"/>
        <v>12.764705882352942</v>
      </c>
      <c r="L73" s="53">
        <f t="shared" si="9"/>
        <v>12.910970323441148</v>
      </c>
    </row>
    <row r="74" spans="1:12" s="5" customFormat="1" ht="15" customHeight="1">
      <c r="A74" s="20">
        <v>57</v>
      </c>
      <c r="B74" s="8" t="s">
        <v>861</v>
      </c>
      <c r="C74" s="44">
        <v>6600</v>
      </c>
      <c r="D74" s="45">
        <v>1571</v>
      </c>
      <c r="E74" s="45">
        <v>5029</v>
      </c>
      <c r="F74" s="44">
        <v>6016</v>
      </c>
      <c r="G74" s="45">
        <v>1464</v>
      </c>
      <c r="H74" s="46">
        <v>4552</v>
      </c>
      <c r="I74" s="47">
        <f t="shared" si="6"/>
        <v>-584</v>
      </c>
      <c r="J74" s="48">
        <f t="shared" si="7"/>
        <v>-8.848484848484848</v>
      </c>
      <c r="K74" s="52">
        <f t="shared" si="8"/>
        <v>38.82352941176471</v>
      </c>
      <c r="L74" s="53">
        <f t="shared" si="9"/>
        <v>40.12004001333778</v>
      </c>
    </row>
    <row r="75" spans="1:12" ht="15" customHeight="1">
      <c r="A75" s="20">
        <v>58</v>
      </c>
      <c r="B75" s="8" t="s">
        <v>862</v>
      </c>
      <c r="C75" s="44">
        <v>1081</v>
      </c>
      <c r="D75" s="45">
        <v>561</v>
      </c>
      <c r="E75" s="45">
        <v>520</v>
      </c>
      <c r="F75" s="44">
        <v>932</v>
      </c>
      <c r="G75" s="45">
        <v>475</v>
      </c>
      <c r="H75" s="46">
        <v>457</v>
      </c>
      <c r="I75" s="47">
        <f t="shared" si="6"/>
        <v>-149</v>
      </c>
      <c r="J75" s="48">
        <f t="shared" si="7"/>
        <v>-13.783533765032377</v>
      </c>
      <c r="K75" s="52">
        <f t="shared" si="8"/>
        <v>6.358823529411765</v>
      </c>
      <c r="L75" s="53">
        <f t="shared" si="9"/>
        <v>6.215405135045015</v>
      </c>
    </row>
    <row r="76" spans="1:12" ht="26.25" customHeight="1">
      <c r="A76" s="54">
        <v>59</v>
      </c>
      <c r="B76" s="55" t="s">
        <v>863</v>
      </c>
      <c r="C76" s="44">
        <v>1622</v>
      </c>
      <c r="D76" s="45">
        <v>514</v>
      </c>
      <c r="E76" s="45">
        <v>1108</v>
      </c>
      <c r="F76" s="44">
        <v>1405</v>
      </c>
      <c r="G76" s="45">
        <v>453</v>
      </c>
      <c r="H76" s="46">
        <v>952</v>
      </c>
      <c r="I76" s="47">
        <f t="shared" si="6"/>
        <v>-217</v>
      </c>
      <c r="J76" s="48">
        <f t="shared" si="7"/>
        <v>-13.37854500616523</v>
      </c>
      <c r="K76" s="52">
        <f t="shared" si="8"/>
        <v>9.541176470588235</v>
      </c>
      <c r="L76" s="53">
        <f t="shared" si="9"/>
        <v>9.369789929976658</v>
      </c>
    </row>
    <row r="77" spans="1:12" ht="15" customHeight="1" thickBot="1">
      <c r="A77" s="23">
        <v>60</v>
      </c>
      <c r="B77" s="24" t="s">
        <v>864</v>
      </c>
      <c r="C77" s="56">
        <v>5441</v>
      </c>
      <c r="D77" s="57">
        <v>2562</v>
      </c>
      <c r="E77" s="57">
        <v>2879</v>
      </c>
      <c r="F77" s="56">
        <v>4653</v>
      </c>
      <c r="G77" s="57">
        <v>2336</v>
      </c>
      <c r="H77" s="58">
        <v>2317</v>
      </c>
      <c r="I77" s="59">
        <f t="shared" si="6"/>
        <v>-788</v>
      </c>
      <c r="J77" s="60">
        <f t="shared" si="7"/>
        <v>-14.482631869141702</v>
      </c>
      <c r="K77" s="61">
        <f t="shared" si="8"/>
        <v>32.00588235294118</v>
      </c>
      <c r="L77" s="62">
        <f t="shared" si="9"/>
        <v>31.030343447815937</v>
      </c>
    </row>
    <row r="78" spans="1:12" ht="19.5" customHeight="1">
      <c r="A78" s="8"/>
      <c r="B78" s="8"/>
      <c r="C78" s="45"/>
      <c r="D78" s="45"/>
      <c r="E78" s="45"/>
      <c r="F78" s="45"/>
      <c r="G78" s="45"/>
      <c r="H78" s="45"/>
      <c r="I78" s="47"/>
      <c r="J78" s="63"/>
      <c r="K78" s="52"/>
      <c r="L78" s="52"/>
    </row>
    <row r="79" spans="1:12" s="5" customFormat="1" ht="19.5" customHeight="1">
      <c r="A79" s="2" t="s">
        <v>865</v>
      </c>
      <c r="B79"/>
      <c r="C79"/>
      <c r="D79"/>
      <c r="E79"/>
      <c r="F79"/>
      <c r="G79"/>
      <c r="H79"/>
      <c r="I79"/>
      <c r="J79"/>
      <c r="K79"/>
      <c r="L79"/>
    </row>
    <row r="80" spans="1:12" s="5" customFormat="1" ht="19.5" customHeight="1">
      <c r="A80" s="3" t="s">
        <v>866</v>
      </c>
      <c r="B80"/>
      <c r="C80"/>
      <c r="D80"/>
      <c r="E80"/>
      <c r="F80"/>
      <c r="G80"/>
      <c r="H80"/>
      <c r="I80"/>
      <c r="J80"/>
      <c r="K80"/>
      <c r="L80"/>
    </row>
    <row r="81" s="5" customFormat="1" ht="19.5" customHeight="1">
      <c r="A81" s="4" t="s">
        <v>922</v>
      </c>
    </row>
    <row r="82" s="5" customFormat="1" ht="19.5" customHeight="1">
      <c r="A82" s="4" t="s">
        <v>923</v>
      </c>
    </row>
    <row r="83" s="5" customFormat="1" ht="19.5" customHeight="1">
      <c r="A83" s="4" t="s">
        <v>924</v>
      </c>
    </row>
    <row r="84" s="5" customFormat="1" ht="19.5" customHeight="1">
      <c r="A84" s="4" t="s">
        <v>925</v>
      </c>
    </row>
    <row r="85" s="5" customFormat="1" ht="19.5" customHeight="1">
      <c r="A85" s="4" t="s">
        <v>867</v>
      </c>
    </row>
    <row r="86" s="5" customFormat="1" ht="19.5" customHeight="1"/>
    <row r="87" s="5" customFormat="1" ht="19.5" customHeight="1"/>
    <row r="88" s="5" customFormat="1" ht="19.5" customHeight="1"/>
    <row r="89" s="5" customFormat="1" ht="19.5" customHeight="1"/>
    <row r="90" s="5" customFormat="1" ht="19.5" customHeight="1"/>
    <row r="91" s="5" customFormat="1" ht="19.5" customHeight="1"/>
    <row r="92" spans="1:12" s="4" customFormat="1" ht="19.5" customHeight="1">
      <c r="A92" s="5"/>
      <c r="B92" s="5"/>
      <c r="C92" s="5"/>
      <c r="D92" s="5"/>
      <c r="E92" s="5"/>
      <c r="F92" s="5"/>
      <c r="G92" s="5"/>
      <c r="H92" s="5"/>
      <c r="I92" s="5"/>
      <c r="J92" s="5"/>
      <c r="K92" s="5"/>
      <c r="L92" s="5"/>
    </row>
    <row r="93" spans="1:12" s="4" customFormat="1" ht="19.5" customHeight="1">
      <c r="A93" s="5"/>
      <c r="B93" s="5"/>
      <c r="C93" s="5"/>
      <c r="D93" s="5"/>
      <c r="E93" s="5"/>
      <c r="F93" s="5"/>
      <c r="G93" s="5"/>
      <c r="H93" s="5"/>
      <c r="I93" s="5"/>
      <c r="J93" s="5"/>
      <c r="K93" s="5"/>
      <c r="L93" s="5"/>
    </row>
    <row r="94" s="4" customFormat="1" ht="19.5" customHeight="1"/>
    <row r="95" s="4" customFormat="1" ht="19.5" customHeight="1"/>
    <row r="96" s="4" customFormat="1" ht="19.5" customHeight="1"/>
    <row r="97" s="4" customFormat="1" ht="19.5" customHeight="1"/>
    <row r="98" s="4" customFormat="1" ht="19.5" customHeight="1">
      <c r="A98" s="3"/>
    </row>
    <row r="99" s="4" customFormat="1" ht="19.5" customHeight="1">
      <c r="A99" s="3"/>
    </row>
    <row r="100" s="4" customFormat="1" ht="19.5" customHeight="1">
      <c r="A100" s="3"/>
    </row>
    <row r="101" s="4" customFormat="1" ht="19.5" customHeight="1">
      <c r="A101" s="3" t="s">
        <v>926</v>
      </c>
    </row>
    <row r="102" s="4" customFormat="1" ht="19.5" customHeight="1">
      <c r="A102" s="4" t="s">
        <v>927</v>
      </c>
    </row>
    <row r="103" s="4" customFormat="1" ht="19.5" customHeight="1">
      <c r="A103" s="4" t="s">
        <v>928</v>
      </c>
    </row>
    <row r="104" s="4" customFormat="1" ht="19.5" customHeight="1">
      <c r="A104" s="4" t="s">
        <v>929</v>
      </c>
    </row>
    <row r="105" s="4" customFormat="1" ht="19.5" customHeight="1"/>
    <row r="106" s="4" customFormat="1" ht="19.5" customHeight="1">
      <c r="A106" s="3" t="s">
        <v>930</v>
      </c>
    </row>
    <row r="107" spans="1:11" s="4" customFormat="1" ht="19.5" customHeight="1">
      <c r="A107" s="4" t="s">
        <v>931</v>
      </c>
      <c r="B107" s="5"/>
      <c r="C107" s="5"/>
      <c r="D107" s="5"/>
      <c r="E107" s="5"/>
      <c r="F107" s="5"/>
      <c r="G107" s="5"/>
      <c r="H107" s="5"/>
      <c r="I107" s="5"/>
      <c r="J107" s="5"/>
      <c r="K107" s="5"/>
    </row>
    <row r="108" spans="1:11" s="4" customFormat="1" ht="19.5" customHeight="1">
      <c r="A108" s="4" t="s">
        <v>932</v>
      </c>
      <c r="B108" s="5"/>
      <c r="C108" s="5"/>
      <c r="D108" s="5"/>
      <c r="E108" s="5"/>
      <c r="F108" s="5"/>
      <c r="G108" s="5"/>
      <c r="H108" s="5"/>
      <c r="I108" s="5"/>
      <c r="J108" s="5"/>
      <c r="K108" s="5"/>
    </row>
    <row r="109" s="4" customFormat="1" ht="19.5" customHeight="1"/>
    <row r="110" s="11" customFormat="1" ht="19.5" customHeight="1">
      <c r="A110" s="2" t="s">
        <v>869</v>
      </c>
    </row>
    <row r="111" s="11" customFormat="1" ht="19.5" customHeight="1">
      <c r="A111" s="3" t="s">
        <v>870</v>
      </c>
    </row>
    <row r="112" s="5" customFormat="1" ht="19.5" customHeight="1">
      <c r="A112" s="4" t="s">
        <v>933</v>
      </c>
    </row>
    <row r="113" s="5" customFormat="1" ht="19.5" customHeight="1">
      <c r="A113" s="4" t="s">
        <v>934</v>
      </c>
    </row>
    <row r="114" s="5" customFormat="1" ht="19.5" customHeight="1">
      <c r="A114" s="4" t="s">
        <v>935</v>
      </c>
    </row>
    <row r="115" s="5" customFormat="1" ht="19.5" customHeight="1">
      <c r="A115" s="4" t="s">
        <v>936</v>
      </c>
    </row>
    <row r="116" s="5" customFormat="1" ht="19.5" customHeight="1">
      <c r="A116" s="4" t="s">
        <v>937</v>
      </c>
    </row>
    <row r="117" s="5" customFormat="1" ht="19.5" customHeight="1">
      <c r="A117" s="4" t="s">
        <v>938</v>
      </c>
    </row>
    <row r="118" s="5" customFormat="1" ht="19.5" customHeight="1"/>
    <row r="119" s="5" customFormat="1" ht="19.5" customHeight="1"/>
    <row r="120" s="5" customFormat="1" ht="19.5" customHeight="1"/>
    <row r="121" s="5" customFormat="1" ht="19.5" customHeight="1"/>
    <row r="122" s="16" customFormat="1" ht="19.5" customHeight="1"/>
    <row r="123" s="16" customFormat="1" ht="19.5" customHeight="1"/>
    <row r="124" s="16" customFormat="1" ht="19.5" customHeight="1"/>
    <row r="125" s="16" customFormat="1" ht="19.5" customHeight="1"/>
    <row r="126" s="16" customFormat="1" ht="19.5" customHeight="1"/>
    <row r="127" s="16" customFormat="1" ht="19.5" customHeight="1"/>
    <row r="128" s="16" customFormat="1" ht="19.5" customHeight="1"/>
    <row r="129" s="16" customFormat="1" ht="19.5" customHeight="1"/>
    <row r="130" s="16" customFormat="1" ht="18" customHeight="1"/>
    <row r="131" s="16" customFormat="1" ht="18" customHeight="1">
      <c r="A131" s="3" t="s">
        <v>868</v>
      </c>
    </row>
    <row r="132" s="16" customFormat="1" ht="18" customHeight="1">
      <c r="A132" s="4" t="s">
        <v>939</v>
      </c>
    </row>
    <row r="133" s="16" customFormat="1" ht="18" customHeight="1">
      <c r="A133" s="4" t="s">
        <v>940</v>
      </c>
    </row>
    <row r="134" s="16" customFormat="1" ht="18" customHeight="1">
      <c r="A134" s="4" t="s">
        <v>941</v>
      </c>
    </row>
    <row r="135" s="16" customFormat="1" ht="18" customHeight="1">
      <c r="A135" s="4"/>
    </row>
    <row r="136" s="3" customFormat="1" ht="19.5" customHeight="1">
      <c r="A136" s="3" t="s">
        <v>942</v>
      </c>
    </row>
    <row r="137" s="5" customFormat="1" ht="19.5" customHeight="1">
      <c r="A137" s="4" t="s">
        <v>943</v>
      </c>
    </row>
    <row r="138" s="5" customFormat="1" ht="19.5" customHeight="1">
      <c r="A138" s="4" t="s">
        <v>944</v>
      </c>
    </row>
    <row r="139" s="5" customFormat="1" ht="19.5" customHeight="1">
      <c r="A139" s="4" t="s">
        <v>945</v>
      </c>
    </row>
    <row r="140" s="5" customFormat="1" ht="19.5" customHeight="1"/>
    <row r="141" s="5" customFormat="1" ht="19.5" customHeight="1">
      <c r="A141" s="3" t="s">
        <v>946</v>
      </c>
    </row>
    <row r="142" s="5" customFormat="1" ht="19.5" customHeight="1">
      <c r="A142" s="4" t="s">
        <v>947</v>
      </c>
    </row>
    <row r="143" s="5" customFormat="1" ht="19.5" customHeight="1">
      <c r="A143" s="4"/>
    </row>
    <row r="144" s="5" customFormat="1" ht="19.5" customHeight="1">
      <c r="A144" s="4" t="s">
        <v>948</v>
      </c>
    </row>
    <row r="145" s="5" customFormat="1" ht="19.5" customHeight="1">
      <c r="A145" s="4" t="s">
        <v>871</v>
      </c>
    </row>
    <row r="146" s="16" customFormat="1" ht="19.5" customHeight="1">
      <c r="A146" s="4" t="s">
        <v>949</v>
      </c>
    </row>
    <row r="147" s="16" customFormat="1" ht="19.5" customHeight="1">
      <c r="A147" s="4" t="s">
        <v>950</v>
      </c>
    </row>
    <row r="148" s="16" customFormat="1" ht="19.5" customHeight="1">
      <c r="A148" s="5"/>
    </row>
    <row r="149" s="5" customFormat="1" ht="12.75" customHeight="1" thickBot="1">
      <c r="B149" s="64" t="s">
        <v>951</v>
      </c>
    </row>
    <row r="150" spans="2:11" s="5" customFormat="1" ht="12.75" customHeight="1" thickBot="1">
      <c r="B150" s="765" t="s">
        <v>872</v>
      </c>
      <c r="C150" s="774" t="s">
        <v>952</v>
      </c>
      <c r="D150" s="775"/>
      <c r="E150" s="775"/>
      <c r="F150" s="775"/>
      <c r="G150" s="774" t="s">
        <v>873</v>
      </c>
      <c r="H150" s="776"/>
      <c r="I150" s="775" t="s">
        <v>874</v>
      </c>
      <c r="J150" s="776"/>
      <c r="K150" s="66"/>
    </row>
    <row r="151" spans="2:11" s="5" customFormat="1" ht="12.75" customHeight="1" thickBot="1">
      <c r="B151" s="766"/>
      <c r="C151" s="774" t="s">
        <v>875</v>
      </c>
      <c r="D151" s="775"/>
      <c r="E151" s="774" t="s">
        <v>876</v>
      </c>
      <c r="F151" s="776"/>
      <c r="G151" s="774" t="s">
        <v>877</v>
      </c>
      <c r="H151" s="776"/>
      <c r="I151" s="65" t="s">
        <v>875</v>
      </c>
      <c r="J151" s="19" t="s">
        <v>876</v>
      </c>
      <c r="K151" s="66"/>
    </row>
    <row r="152" spans="2:11" s="5" customFormat="1" ht="12.75" customHeight="1">
      <c r="B152" s="20"/>
      <c r="C152" s="67"/>
      <c r="D152" s="68" t="s">
        <v>953</v>
      </c>
      <c r="E152" s="32"/>
      <c r="F152" s="32" t="s">
        <v>953</v>
      </c>
      <c r="G152" s="67"/>
      <c r="H152" s="34" t="s">
        <v>954</v>
      </c>
      <c r="I152" s="32" t="s">
        <v>954</v>
      </c>
      <c r="J152" s="34" t="s">
        <v>954</v>
      </c>
      <c r="K152" s="69"/>
    </row>
    <row r="153" spans="2:11" s="5" customFormat="1" ht="12.75" customHeight="1">
      <c r="B153" s="70" t="s">
        <v>878</v>
      </c>
      <c r="C153" s="37"/>
      <c r="D153" s="71">
        <v>20346</v>
      </c>
      <c r="E153" s="38"/>
      <c r="F153" s="38">
        <v>18047</v>
      </c>
      <c r="G153" s="37"/>
      <c r="H153" s="72">
        <f>(F153-D153)/D153*100</f>
        <v>-11.299518332841837</v>
      </c>
      <c r="I153" s="73">
        <f>SUM(I155:I162)</f>
        <v>100</v>
      </c>
      <c r="J153" s="74">
        <f>SUM(J155:J162)</f>
        <v>100.00000000000003</v>
      </c>
      <c r="K153" s="52"/>
    </row>
    <row r="154" spans="2:11" s="5" customFormat="1" ht="12.75" customHeight="1">
      <c r="B154" s="20"/>
      <c r="C154" s="44"/>
      <c r="D154" s="75"/>
      <c r="E154" s="45"/>
      <c r="F154" s="45"/>
      <c r="G154" s="44"/>
      <c r="H154" s="46"/>
      <c r="I154" s="63"/>
      <c r="J154" s="76"/>
      <c r="K154" s="8"/>
    </row>
    <row r="155" spans="2:11" s="5" customFormat="1" ht="12.75" customHeight="1">
      <c r="B155" s="77" t="s">
        <v>879</v>
      </c>
      <c r="C155" s="44"/>
      <c r="D155" s="75">
        <v>10155</v>
      </c>
      <c r="E155" s="45"/>
      <c r="F155" s="45">
        <v>8713</v>
      </c>
      <c r="G155" s="44"/>
      <c r="H155" s="78">
        <f aca="true" t="shared" si="10" ref="H155:H162">(F155-D155)/D155*100</f>
        <v>-14.199901526341705</v>
      </c>
      <c r="I155" s="63">
        <f>D155/$D$153*100</f>
        <v>49.91153052196992</v>
      </c>
      <c r="J155" s="76">
        <f>F155/$F$153*100</f>
        <v>48.27949243641603</v>
      </c>
      <c r="K155" s="52"/>
    </row>
    <row r="156" spans="2:11" s="5" customFormat="1" ht="12.75" customHeight="1">
      <c r="B156" s="77" t="s">
        <v>880</v>
      </c>
      <c r="C156" s="44"/>
      <c r="D156" s="75">
        <v>4336</v>
      </c>
      <c r="E156" s="45"/>
      <c r="F156" s="45">
        <v>3940</v>
      </c>
      <c r="G156" s="44"/>
      <c r="H156" s="78">
        <f t="shared" si="10"/>
        <v>-9.132841328413283</v>
      </c>
      <c r="I156" s="63">
        <f aca="true" t="shared" si="11" ref="I156:I162">D156/$D$153*100</f>
        <v>21.311314263245848</v>
      </c>
      <c r="J156" s="76">
        <f aca="true" t="shared" si="12" ref="J156:J162">F156/$F$153*100</f>
        <v>21.831883415526125</v>
      </c>
      <c r="K156" s="52"/>
    </row>
    <row r="157" spans="2:11" s="5" customFormat="1" ht="12.75" customHeight="1">
      <c r="B157" s="77" t="s">
        <v>881</v>
      </c>
      <c r="C157" s="44"/>
      <c r="D157" s="75">
        <v>3418</v>
      </c>
      <c r="E157" s="45"/>
      <c r="F157" s="45">
        <v>3167</v>
      </c>
      <c r="G157" s="44"/>
      <c r="H157" s="78">
        <f t="shared" si="10"/>
        <v>-7.343475716793446</v>
      </c>
      <c r="I157" s="63">
        <f t="shared" si="11"/>
        <v>16.799370883711788</v>
      </c>
      <c r="J157" s="76">
        <f t="shared" si="12"/>
        <v>17.548623039840415</v>
      </c>
      <c r="K157" s="52"/>
    </row>
    <row r="158" spans="2:11" s="5" customFormat="1" ht="12.75" customHeight="1">
      <c r="B158" s="77" t="s">
        <v>882</v>
      </c>
      <c r="C158" s="44"/>
      <c r="D158" s="75">
        <v>1579</v>
      </c>
      <c r="E158" s="45"/>
      <c r="F158" s="45">
        <v>1440</v>
      </c>
      <c r="G158" s="44"/>
      <c r="H158" s="78">
        <f t="shared" si="10"/>
        <v>-8.803039898670043</v>
      </c>
      <c r="I158" s="63">
        <f t="shared" si="11"/>
        <v>7.760739211638651</v>
      </c>
      <c r="J158" s="76">
        <f t="shared" si="12"/>
        <v>7.979165512273507</v>
      </c>
      <c r="K158" s="52"/>
    </row>
    <row r="159" spans="2:11" s="5" customFormat="1" ht="12.75" customHeight="1">
      <c r="B159" s="77" t="s">
        <v>883</v>
      </c>
      <c r="C159" s="44"/>
      <c r="D159" s="75">
        <v>395</v>
      </c>
      <c r="E159" s="45"/>
      <c r="F159" s="45">
        <v>374</v>
      </c>
      <c r="G159" s="44"/>
      <c r="H159" s="78">
        <f t="shared" si="10"/>
        <v>-5.3164556962025316</v>
      </c>
      <c r="I159" s="63">
        <f t="shared" si="11"/>
        <v>1.9414135456600805</v>
      </c>
      <c r="J159" s="76">
        <f t="shared" si="12"/>
        <v>2.0723665983265915</v>
      </c>
      <c r="K159" s="52"/>
    </row>
    <row r="160" spans="2:11" s="5" customFormat="1" ht="12.75" customHeight="1">
      <c r="B160" s="77" t="s">
        <v>884</v>
      </c>
      <c r="C160" s="44"/>
      <c r="D160" s="75">
        <v>279</v>
      </c>
      <c r="E160" s="45"/>
      <c r="F160" s="45">
        <v>244</v>
      </c>
      <c r="G160" s="44"/>
      <c r="H160" s="78">
        <f t="shared" si="10"/>
        <v>-12.544802867383511</v>
      </c>
      <c r="I160" s="63">
        <f t="shared" si="11"/>
        <v>1.3712769094662343</v>
      </c>
      <c r="J160" s="76">
        <f t="shared" si="12"/>
        <v>1.3520252673574555</v>
      </c>
      <c r="K160" s="52"/>
    </row>
    <row r="161" spans="2:11" s="5" customFormat="1" ht="12.75" customHeight="1">
      <c r="B161" s="77" t="s">
        <v>885</v>
      </c>
      <c r="C161" s="44"/>
      <c r="D161" s="75">
        <v>144</v>
      </c>
      <c r="E161" s="45"/>
      <c r="F161" s="45">
        <v>132</v>
      </c>
      <c r="G161" s="44"/>
      <c r="H161" s="78">
        <f t="shared" si="10"/>
        <v>-8.333333333333332</v>
      </c>
      <c r="I161" s="63">
        <f t="shared" si="11"/>
        <v>0.707755824240637</v>
      </c>
      <c r="J161" s="76">
        <f t="shared" si="12"/>
        <v>0.7314235052917383</v>
      </c>
      <c r="K161" s="52"/>
    </row>
    <row r="162" spans="2:11" s="5" customFormat="1" ht="12.75" customHeight="1">
      <c r="B162" s="77" t="s">
        <v>886</v>
      </c>
      <c r="C162" s="44"/>
      <c r="D162" s="75">
        <v>40</v>
      </c>
      <c r="E162" s="45"/>
      <c r="F162" s="45">
        <v>37</v>
      </c>
      <c r="G162" s="44"/>
      <c r="H162" s="78">
        <f t="shared" si="10"/>
        <v>-7.5</v>
      </c>
      <c r="I162" s="63">
        <f t="shared" si="11"/>
        <v>0.1965988400668436</v>
      </c>
      <c r="J162" s="76">
        <f t="shared" si="12"/>
        <v>0.20502022496813876</v>
      </c>
      <c r="K162" s="52"/>
    </row>
    <row r="163" spans="2:11" s="5" customFormat="1" ht="12.75" customHeight="1">
      <c r="B163" s="77"/>
      <c r="C163" s="44"/>
      <c r="D163" s="75"/>
      <c r="E163" s="45"/>
      <c r="F163" s="45"/>
      <c r="G163" s="44"/>
      <c r="H163" s="46"/>
      <c r="I163" s="63"/>
      <c r="J163" s="53"/>
      <c r="K163" s="52"/>
    </row>
    <row r="164" spans="2:11" s="5" customFormat="1" ht="12.75" customHeight="1">
      <c r="B164" s="70" t="s">
        <v>887</v>
      </c>
      <c r="C164" s="37"/>
      <c r="D164" s="71">
        <v>3346</v>
      </c>
      <c r="E164" s="38"/>
      <c r="F164" s="38">
        <v>3052</v>
      </c>
      <c r="G164" s="37"/>
      <c r="H164" s="72">
        <f>(F164-D164)/D164*100</f>
        <v>-8.786610878661087</v>
      </c>
      <c r="I164" s="73">
        <f>SUM(I166:I173)</f>
        <v>100.00000000000001</v>
      </c>
      <c r="J164" s="74">
        <f>SUM(J166:J173)</f>
        <v>99.99999999999999</v>
      </c>
      <c r="K164" s="52"/>
    </row>
    <row r="165" spans="2:11" s="5" customFormat="1" ht="12.75" customHeight="1">
      <c r="B165" s="77"/>
      <c r="C165" s="44"/>
      <c r="D165" s="75"/>
      <c r="E165" s="45"/>
      <c r="F165" s="45"/>
      <c r="G165" s="44"/>
      <c r="H165" s="46"/>
      <c r="I165" s="63"/>
      <c r="J165" s="53"/>
      <c r="K165" s="52"/>
    </row>
    <row r="166" spans="2:11" s="5" customFormat="1" ht="12.75" customHeight="1">
      <c r="B166" s="77" t="s">
        <v>879</v>
      </c>
      <c r="C166" s="44"/>
      <c r="D166" s="75">
        <v>791</v>
      </c>
      <c r="E166" s="45"/>
      <c r="F166" s="45">
        <v>758</v>
      </c>
      <c r="G166" s="44"/>
      <c r="H166" s="78">
        <f aca="true" t="shared" si="13" ref="H166:H173">(F166-D166)/D166*100</f>
        <v>-4.171934260429835</v>
      </c>
      <c r="I166" s="63">
        <f>D166/$D$164*100</f>
        <v>23.640167364016737</v>
      </c>
      <c r="J166" s="76">
        <f>F166/$F$164*100</f>
        <v>24.836173001310616</v>
      </c>
      <c r="K166" s="52"/>
    </row>
    <row r="167" spans="2:11" s="5" customFormat="1" ht="12.75" customHeight="1">
      <c r="B167" s="77" t="s">
        <v>880</v>
      </c>
      <c r="C167" s="44"/>
      <c r="D167" s="75">
        <v>746</v>
      </c>
      <c r="E167" s="45"/>
      <c r="F167" s="45">
        <v>741</v>
      </c>
      <c r="G167" s="44"/>
      <c r="H167" s="78">
        <f t="shared" si="13"/>
        <v>-0.6702412868632708</v>
      </c>
      <c r="I167" s="63">
        <f aca="true" t="shared" si="14" ref="I167:I173">D167/$D$164*100</f>
        <v>22.295277943813506</v>
      </c>
      <c r="J167" s="76">
        <f aca="true" t="shared" si="15" ref="J167:J173">F167/$F$164*100</f>
        <v>24.279161205766712</v>
      </c>
      <c r="K167" s="52"/>
    </row>
    <row r="168" spans="2:11" s="5" customFormat="1" ht="12.75" customHeight="1">
      <c r="B168" s="77" t="s">
        <v>881</v>
      </c>
      <c r="C168" s="44"/>
      <c r="D168" s="75">
        <v>957</v>
      </c>
      <c r="E168" s="45"/>
      <c r="F168" s="45">
        <v>838</v>
      </c>
      <c r="G168" s="44"/>
      <c r="H168" s="78">
        <f t="shared" si="13"/>
        <v>-12.434691745036574</v>
      </c>
      <c r="I168" s="63">
        <f t="shared" si="14"/>
        <v>28.601315002988642</v>
      </c>
      <c r="J168" s="76">
        <f t="shared" si="15"/>
        <v>27.457404980340762</v>
      </c>
      <c r="K168" s="52"/>
    </row>
    <row r="169" spans="2:11" s="5" customFormat="1" ht="12.75" customHeight="1">
      <c r="B169" s="77" t="s">
        <v>882</v>
      </c>
      <c r="C169" s="44"/>
      <c r="D169" s="75">
        <v>529</v>
      </c>
      <c r="E169" s="45"/>
      <c r="F169" s="45">
        <v>447</v>
      </c>
      <c r="G169" s="44"/>
      <c r="H169" s="78">
        <f t="shared" si="13"/>
        <v>-15.500945179584122</v>
      </c>
      <c r="I169" s="63">
        <f t="shared" si="14"/>
        <v>15.809922295277945</v>
      </c>
      <c r="J169" s="76">
        <f t="shared" si="15"/>
        <v>14.64613368283093</v>
      </c>
      <c r="K169" s="52"/>
    </row>
    <row r="170" spans="2:11" s="5" customFormat="1" ht="12.75" customHeight="1">
      <c r="B170" s="77" t="s">
        <v>883</v>
      </c>
      <c r="C170" s="44"/>
      <c r="D170" s="75">
        <v>151</v>
      </c>
      <c r="E170" s="45"/>
      <c r="F170" s="45">
        <v>145</v>
      </c>
      <c r="G170" s="44"/>
      <c r="H170" s="78">
        <f t="shared" si="13"/>
        <v>-3.9735099337748347</v>
      </c>
      <c r="I170" s="63">
        <f t="shared" si="14"/>
        <v>4.512851165570831</v>
      </c>
      <c r="J170" s="76">
        <f t="shared" si="15"/>
        <v>4.750982961992136</v>
      </c>
      <c r="K170" s="52"/>
    </row>
    <row r="171" spans="2:11" s="5" customFormat="1" ht="12.75" customHeight="1">
      <c r="B171" s="77" t="s">
        <v>884</v>
      </c>
      <c r="C171" s="44"/>
      <c r="D171" s="75">
        <v>116</v>
      </c>
      <c r="E171" s="45"/>
      <c r="F171" s="45">
        <v>77</v>
      </c>
      <c r="G171" s="44"/>
      <c r="H171" s="78">
        <f t="shared" si="13"/>
        <v>-33.62068965517241</v>
      </c>
      <c r="I171" s="63">
        <f t="shared" si="14"/>
        <v>3.466826060968321</v>
      </c>
      <c r="J171" s="76">
        <f t="shared" si="15"/>
        <v>2.522935779816514</v>
      </c>
      <c r="K171" s="52"/>
    </row>
    <row r="172" spans="2:11" s="5" customFormat="1" ht="12.75" customHeight="1">
      <c r="B172" s="77" t="s">
        <v>885</v>
      </c>
      <c r="C172" s="44"/>
      <c r="D172" s="75">
        <v>50</v>
      </c>
      <c r="E172" s="45"/>
      <c r="F172" s="45">
        <v>42</v>
      </c>
      <c r="G172" s="44"/>
      <c r="H172" s="78">
        <f t="shared" si="13"/>
        <v>-16</v>
      </c>
      <c r="I172" s="63">
        <f t="shared" si="14"/>
        <v>1.4943215780035863</v>
      </c>
      <c r="J172" s="76">
        <f t="shared" si="15"/>
        <v>1.3761467889908259</v>
      </c>
      <c r="K172" s="52"/>
    </row>
    <row r="173" spans="2:11" s="5" customFormat="1" ht="12.75" customHeight="1">
      <c r="B173" s="77" t="s">
        <v>886</v>
      </c>
      <c r="C173" s="44"/>
      <c r="D173" s="75">
        <v>6</v>
      </c>
      <c r="E173" s="45"/>
      <c r="F173" s="45">
        <v>4</v>
      </c>
      <c r="G173" s="44"/>
      <c r="H173" s="78">
        <f t="shared" si="13"/>
        <v>-33.33333333333333</v>
      </c>
      <c r="I173" s="63">
        <f t="shared" si="14"/>
        <v>0.17931858936043038</v>
      </c>
      <c r="J173" s="76">
        <f t="shared" si="15"/>
        <v>0.1310615989515072</v>
      </c>
      <c r="K173" s="52"/>
    </row>
    <row r="174" spans="2:11" s="5" customFormat="1" ht="12.75" customHeight="1">
      <c r="B174" s="77"/>
      <c r="C174" s="44"/>
      <c r="D174" s="75"/>
      <c r="E174" s="45"/>
      <c r="F174" s="45"/>
      <c r="G174" s="44"/>
      <c r="H174" s="46"/>
      <c r="I174" s="63"/>
      <c r="J174" s="53"/>
      <c r="K174" s="52"/>
    </row>
    <row r="175" spans="2:11" s="5" customFormat="1" ht="12.75" customHeight="1">
      <c r="B175" s="70" t="s">
        <v>888</v>
      </c>
      <c r="C175" s="37"/>
      <c r="D175" s="71">
        <v>17000</v>
      </c>
      <c r="E175" s="38"/>
      <c r="F175" s="38">
        <v>14995</v>
      </c>
      <c r="G175" s="37"/>
      <c r="H175" s="72">
        <f>(F175-D175)/D175*100</f>
        <v>-11.794117647058822</v>
      </c>
      <c r="I175" s="73">
        <f>SUM(I177:I184)</f>
        <v>100</v>
      </c>
      <c r="J175" s="51">
        <f>SUM(J177:J184)</f>
        <v>100.00000000000001</v>
      </c>
      <c r="K175" s="52"/>
    </row>
    <row r="176" spans="2:11" s="5" customFormat="1" ht="12.75" customHeight="1">
      <c r="B176" s="77"/>
      <c r="C176" s="44"/>
      <c r="D176" s="75"/>
      <c r="E176" s="45"/>
      <c r="F176" s="45"/>
      <c r="G176" s="44"/>
      <c r="H176" s="46"/>
      <c r="I176" s="63"/>
      <c r="J176" s="53"/>
      <c r="K176" s="52"/>
    </row>
    <row r="177" spans="2:11" s="5" customFormat="1" ht="12.75" customHeight="1">
      <c r="B177" s="77" t="s">
        <v>879</v>
      </c>
      <c r="C177" s="44"/>
      <c r="D177" s="75">
        <v>9364</v>
      </c>
      <c r="E177" s="45"/>
      <c r="F177" s="45">
        <v>7955</v>
      </c>
      <c r="G177" s="44"/>
      <c r="H177" s="78">
        <f aca="true" t="shared" si="16" ref="H177:H184">(F177-D177)/D177*100</f>
        <v>-15.04698846646732</v>
      </c>
      <c r="I177" s="63">
        <f>D177/$D$175*100</f>
        <v>55.082352941176474</v>
      </c>
      <c r="J177" s="53">
        <f>F177/$F$175*100</f>
        <v>53.051017005668555</v>
      </c>
      <c r="K177" s="52"/>
    </row>
    <row r="178" spans="2:11" s="5" customFormat="1" ht="12.75" customHeight="1">
      <c r="B178" s="77" t="s">
        <v>880</v>
      </c>
      <c r="C178" s="44"/>
      <c r="D178" s="75">
        <v>3590</v>
      </c>
      <c r="E178" s="45"/>
      <c r="F178" s="45">
        <v>3199</v>
      </c>
      <c r="G178" s="44"/>
      <c r="H178" s="78">
        <f t="shared" si="16"/>
        <v>-10.891364902506965</v>
      </c>
      <c r="I178" s="63">
        <f aca="true" t="shared" si="17" ref="I178:I184">D178/$D$175*100</f>
        <v>21.11764705882353</v>
      </c>
      <c r="J178" s="53">
        <f aca="true" t="shared" si="18" ref="J178:J184">F178/$F$175*100</f>
        <v>21.333777925975326</v>
      </c>
      <c r="K178" s="52"/>
    </row>
    <row r="179" spans="2:11" s="5" customFormat="1" ht="12.75" customHeight="1">
      <c r="B179" s="77" t="s">
        <v>881</v>
      </c>
      <c r="C179" s="44"/>
      <c r="D179" s="75">
        <v>2461</v>
      </c>
      <c r="E179" s="45"/>
      <c r="F179" s="45">
        <v>2329</v>
      </c>
      <c r="G179" s="44"/>
      <c r="H179" s="78">
        <f t="shared" si="16"/>
        <v>-5.3636733035351485</v>
      </c>
      <c r="I179" s="63">
        <f t="shared" si="17"/>
        <v>14.476470588235294</v>
      </c>
      <c r="J179" s="53">
        <f t="shared" si="18"/>
        <v>15.53184394798266</v>
      </c>
      <c r="K179" s="52"/>
    </row>
    <row r="180" spans="2:11" s="5" customFormat="1" ht="12.75" customHeight="1">
      <c r="B180" s="77" t="s">
        <v>882</v>
      </c>
      <c r="C180" s="44"/>
      <c r="D180" s="75">
        <v>1050</v>
      </c>
      <c r="E180" s="45"/>
      <c r="F180" s="45">
        <v>993</v>
      </c>
      <c r="G180" s="44"/>
      <c r="H180" s="78">
        <f t="shared" si="16"/>
        <v>-5.428571428571429</v>
      </c>
      <c r="I180" s="63">
        <f t="shared" si="17"/>
        <v>6.176470588235294</v>
      </c>
      <c r="J180" s="53">
        <f t="shared" si="18"/>
        <v>6.622207402467489</v>
      </c>
      <c r="K180" s="52"/>
    </row>
    <row r="181" spans="2:11" s="5" customFormat="1" ht="12.75" customHeight="1">
      <c r="B181" s="77" t="s">
        <v>883</v>
      </c>
      <c r="C181" s="44"/>
      <c r="D181" s="75">
        <v>244</v>
      </c>
      <c r="E181" s="45"/>
      <c r="F181" s="45">
        <v>229</v>
      </c>
      <c r="G181" s="44"/>
      <c r="H181" s="78">
        <f t="shared" si="16"/>
        <v>-6.147540983606557</v>
      </c>
      <c r="I181" s="63">
        <f t="shared" si="17"/>
        <v>1.4352941176470588</v>
      </c>
      <c r="J181" s="53">
        <f t="shared" si="18"/>
        <v>1.5271757252417473</v>
      </c>
      <c r="K181" s="52"/>
    </row>
    <row r="182" spans="2:11" s="5" customFormat="1" ht="12.75" customHeight="1">
      <c r="B182" s="77" t="s">
        <v>884</v>
      </c>
      <c r="C182" s="44"/>
      <c r="D182" s="75">
        <v>163</v>
      </c>
      <c r="E182" s="45"/>
      <c r="F182" s="45">
        <v>167</v>
      </c>
      <c r="G182" s="44"/>
      <c r="H182" s="78">
        <f t="shared" si="16"/>
        <v>2.4539877300613497</v>
      </c>
      <c r="I182" s="63">
        <f t="shared" si="17"/>
        <v>0.9588235294117647</v>
      </c>
      <c r="J182" s="53">
        <f t="shared" si="18"/>
        <v>1.1137045681893964</v>
      </c>
      <c r="K182" s="52"/>
    </row>
    <row r="183" spans="2:11" s="5" customFormat="1" ht="12.75" customHeight="1">
      <c r="B183" s="77" t="s">
        <v>885</v>
      </c>
      <c r="C183" s="44"/>
      <c r="D183" s="75">
        <v>94</v>
      </c>
      <c r="E183" s="45"/>
      <c r="F183" s="45">
        <v>90</v>
      </c>
      <c r="G183" s="44"/>
      <c r="H183" s="78">
        <f t="shared" si="16"/>
        <v>-4.25531914893617</v>
      </c>
      <c r="I183" s="63">
        <f t="shared" si="17"/>
        <v>0.5529411764705883</v>
      </c>
      <c r="J183" s="53">
        <f t="shared" si="18"/>
        <v>0.6002000666888962</v>
      </c>
      <c r="K183" s="52"/>
    </row>
    <row r="184" spans="2:11" s="5" customFormat="1" ht="12.75" customHeight="1">
      <c r="B184" s="77" t="s">
        <v>886</v>
      </c>
      <c r="C184" s="44"/>
      <c r="D184" s="75">
        <v>34</v>
      </c>
      <c r="E184" s="45"/>
      <c r="F184" s="45">
        <v>33</v>
      </c>
      <c r="G184" s="44"/>
      <c r="H184" s="78">
        <f t="shared" si="16"/>
        <v>-2.941176470588235</v>
      </c>
      <c r="I184" s="63">
        <f t="shared" si="17"/>
        <v>0.2</v>
      </c>
      <c r="J184" s="53">
        <f t="shared" si="18"/>
        <v>0.22007335778592862</v>
      </c>
      <c r="K184" s="52"/>
    </row>
    <row r="185" spans="2:11" s="5" customFormat="1" ht="12.75" customHeight="1" thickBot="1">
      <c r="B185" s="23"/>
      <c r="C185" s="23"/>
      <c r="D185" s="79"/>
      <c r="E185" s="24"/>
      <c r="F185" s="24"/>
      <c r="G185" s="23"/>
      <c r="H185" s="80"/>
      <c r="I185" s="24"/>
      <c r="J185" s="80"/>
      <c r="K185" s="8"/>
    </row>
    <row r="186" s="16" customFormat="1" ht="15" customHeight="1"/>
    <row r="187" s="5" customFormat="1" ht="19.5" customHeight="1"/>
    <row r="188" spans="14:18" s="5" customFormat="1" ht="19.5" customHeight="1">
      <c r="N188" s="5" t="s">
        <v>837</v>
      </c>
      <c r="O188" s="5" t="s">
        <v>838</v>
      </c>
      <c r="P188" s="5" t="s">
        <v>889</v>
      </c>
      <c r="Q188" s="5" t="s">
        <v>890</v>
      </c>
      <c r="R188" s="5" t="s">
        <v>891</v>
      </c>
    </row>
    <row r="189" spans="13:18" s="5" customFormat="1" ht="11.25">
      <c r="M189" s="5" t="s">
        <v>892</v>
      </c>
      <c r="N189" s="81">
        <v>649</v>
      </c>
      <c r="O189" s="81">
        <v>553</v>
      </c>
      <c r="P189" s="82">
        <f aca="true" t="shared" si="19" ref="P189:P200">N189/$N$203*100</f>
        <v>4.531806438097898</v>
      </c>
      <c r="Q189" s="82">
        <f aca="true" t="shared" si="20" ref="Q189:Q200">O189/$O$203*100</f>
        <v>4.400763966258157</v>
      </c>
      <c r="R189" s="83">
        <f aca="true" t="shared" si="21" ref="R189:R202">(O189-N189)/N189*100</f>
        <v>-14.791987673343607</v>
      </c>
    </row>
    <row r="190" spans="13:18" s="5" customFormat="1" ht="11.25">
      <c r="M190" s="5" t="s">
        <v>893</v>
      </c>
      <c r="N190" s="81">
        <v>2087</v>
      </c>
      <c r="O190" s="81">
        <v>1619</v>
      </c>
      <c r="P190" s="82">
        <f t="shared" si="19"/>
        <v>14.573004678444242</v>
      </c>
      <c r="Q190" s="82">
        <f t="shared" si="20"/>
        <v>12.883972624542416</v>
      </c>
      <c r="R190" s="83">
        <f t="shared" si="21"/>
        <v>-22.42453282223287</v>
      </c>
    </row>
    <row r="191" spans="13:18" s="5" customFormat="1" ht="11.25">
      <c r="M191" s="5" t="s">
        <v>894</v>
      </c>
      <c r="N191" s="81">
        <v>2038</v>
      </c>
      <c r="O191" s="81">
        <v>1745</v>
      </c>
      <c r="P191" s="82">
        <f t="shared" si="19"/>
        <v>14.230849800991551</v>
      </c>
      <c r="Q191" s="82">
        <f t="shared" si="20"/>
        <v>13.886678338373388</v>
      </c>
      <c r="R191" s="83">
        <f t="shared" si="21"/>
        <v>-14.376840039254171</v>
      </c>
    </row>
    <row r="192" spans="13:18" s="5" customFormat="1" ht="11.25">
      <c r="M192" s="5" t="s">
        <v>895</v>
      </c>
      <c r="N192" s="81">
        <v>3653</v>
      </c>
      <c r="O192" s="81">
        <v>3049</v>
      </c>
      <c r="P192" s="82">
        <f t="shared" si="19"/>
        <v>25.507995251728232</v>
      </c>
      <c r="Q192" s="82">
        <f t="shared" si="20"/>
        <v>24.263886678338373</v>
      </c>
      <c r="R192" s="83">
        <f t="shared" si="21"/>
        <v>-16.534355324390912</v>
      </c>
    </row>
    <row r="193" spans="13:18" s="5" customFormat="1" ht="11.25">
      <c r="M193" s="5" t="s">
        <v>896</v>
      </c>
      <c r="N193" s="81">
        <v>3415</v>
      </c>
      <c r="O193" s="81">
        <v>3115</v>
      </c>
      <c r="P193" s="82">
        <f t="shared" si="19"/>
        <v>23.846100132672298</v>
      </c>
      <c r="Q193" s="82">
        <f t="shared" si="20"/>
        <v>24.789113480821264</v>
      </c>
      <c r="R193" s="83">
        <f t="shared" si="21"/>
        <v>-8.784773060029282</v>
      </c>
    </row>
    <row r="194" spans="13:18" s="5" customFormat="1" ht="11.25">
      <c r="M194" s="5" t="s">
        <v>897</v>
      </c>
      <c r="N194" s="81">
        <v>1586</v>
      </c>
      <c r="O194" s="81">
        <v>1513</v>
      </c>
      <c r="P194" s="82">
        <f t="shared" si="19"/>
        <v>11.074645625305497</v>
      </c>
      <c r="Q194" s="82">
        <f t="shared" si="20"/>
        <v>12.04042654782747</v>
      </c>
      <c r="R194" s="83">
        <f t="shared" si="21"/>
        <v>-4.602774274905422</v>
      </c>
    </row>
    <row r="195" spans="13:18" s="5" customFormat="1" ht="11.25">
      <c r="M195" s="5" t="s">
        <v>898</v>
      </c>
      <c r="N195" s="81">
        <v>564</v>
      </c>
      <c r="O195" s="81">
        <v>499</v>
      </c>
      <c r="P195" s="82">
        <f t="shared" si="19"/>
        <v>3.9382724670064944</v>
      </c>
      <c r="Q195" s="82">
        <f t="shared" si="20"/>
        <v>3.9710329460448826</v>
      </c>
      <c r="R195" s="83">
        <f t="shared" si="21"/>
        <v>-11.52482269503546</v>
      </c>
    </row>
    <row r="196" spans="13:18" s="5" customFormat="1" ht="11.25">
      <c r="M196" s="5" t="s">
        <v>899</v>
      </c>
      <c r="N196" s="81">
        <v>163</v>
      </c>
      <c r="O196" s="81">
        <v>265</v>
      </c>
      <c r="P196" s="82">
        <f t="shared" si="19"/>
        <v>1.1381886739752811</v>
      </c>
      <c r="Q196" s="82">
        <f t="shared" si="20"/>
        <v>2.1088651917873626</v>
      </c>
      <c r="R196" s="83">
        <f t="shared" si="21"/>
        <v>62.57668711656442</v>
      </c>
    </row>
    <row r="197" spans="13:18" s="5" customFormat="1" ht="11.25">
      <c r="M197" s="5" t="s">
        <v>900</v>
      </c>
      <c r="N197" s="81">
        <v>73</v>
      </c>
      <c r="O197" s="81">
        <v>84</v>
      </c>
      <c r="P197" s="82">
        <f t="shared" si="19"/>
        <v>0.5097409398785001</v>
      </c>
      <c r="Q197" s="82">
        <f t="shared" si="20"/>
        <v>0.668470475887315</v>
      </c>
      <c r="R197" s="83">
        <f t="shared" si="21"/>
        <v>15.068493150684931</v>
      </c>
    </row>
    <row r="198" spans="13:18" s="5" customFormat="1" ht="11.25">
      <c r="M198" s="5" t="s">
        <v>901</v>
      </c>
      <c r="N198" s="81">
        <v>54</v>
      </c>
      <c r="O198" s="81">
        <v>79</v>
      </c>
      <c r="P198" s="82">
        <f t="shared" si="19"/>
        <v>0.3770686404580686</v>
      </c>
      <c r="Q198" s="82">
        <f t="shared" si="20"/>
        <v>0.6286805666083082</v>
      </c>
      <c r="R198" s="83">
        <f t="shared" si="21"/>
        <v>46.2962962962963</v>
      </c>
    </row>
    <row r="199" spans="13:18" s="5" customFormat="1" ht="11.25">
      <c r="M199" s="5" t="s">
        <v>902</v>
      </c>
      <c r="N199" s="81">
        <v>19</v>
      </c>
      <c r="O199" s="81">
        <v>25</v>
      </c>
      <c r="P199" s="82">
        <f t="shared" si="19"/>
        <v>0.13267229942043152</v>
      </c>
      <c r="Q199" s="82">
        <f t="shared" si="20"/>
        <v>0.1989495463950342</v>
      </c>
      <c r="R199" s="83">
        <f t="shared" si="21"/>
        <v>31.57894736842105</v>
      </c>
    </row>
    <row r="200" spans="13:18" s="5" customFormat="1" ht="11.25">
      <c r="M200" s="5" t="s">
        <v>903</v>
      </c>
      <c r="N200" s="81">
        <v>20</v>
      </c>
      <c r="O200" s="81">
        <v>20</v>
      </c>
      <c r="P200" s="82">
        <f t="shared" si="19"/>
        <v>0.13965505202150688</v>
      </c>
      <c r="Q200" s="82">
        <f t="shared" si="20"/>
        <v>0.15915963711602737</v>
      </c>
      <c r="R200" s="83">
        <f t="shared" si="21"/>
        <v>0</v>
      </c>
    </row>
    <row r="201" spans="13:18" s="5" customFormat="1" ht="11.25">
      <c r="M201" s="5" t="s">
        <v>904</v>
      </c>
      <c r="N201" s="81">
        <v>2679</v>
      </c>
      <c r="O201" s="81">
        <v>2429</v>
      </c>
      <c r="P201" s="82"/>
      <c r="Q201" s="82"/>
      <c r="R201" s="83">
        <f t="shared" si="21"/>
        <v>-9.33184023889511</v>
      </c>
    </row>
    <row r="202" spans="13:18" s="5" customFormat="1" ht="11.25">
      <c r="M202" s="5" t="s">
        <v>905</v>
      </c>
      <c r="N202" s="81">
        <f>SUM(N189:N201)</f>
        <v>17000</v>
      </c>
      <c r="O202" s="81">
        <f>SUM(O189:O201)</f>
        <v>14995</v>
      </c>
      <c r="P202" s="82">
        <f>SUM(P189:P201)</f>
        <v>100</v>
      </c>
      <c r="Q202" s="82">
        <f>O202/$O$202*100</f>
        <v>100</v>
      </c>
      <c r="R202" s="83">
        <f t="shared" si="21"/>
        <v>-11.794117647058822</v>
      </c>
    </row>
    <row r="203" spans="13:15" s="5" customFormat="1" ht="11.25">
      <c r="M203" s="5" t="s">
        <v>906</v>
      </c>
      <c r="N203" s="81">
        <f>SUM(N189:N200)</f>
        <v>14321</v>
      </c>
      <c r="O203" s="81">
        <f>SUM(O189:O200)</f>
        <v>12566</v>
      </c>
    </row>
    <row r="204" s="5" customFormat="1" ht="11.25"/>
    <row r="205" s="5" customFormat="1" ht="11.25"/>
    <row r="206" s="5" customFormat="1" ht="11.25"/>
    <row r="207" s="5" customFormat="1" ht="11.25"/>
    <row r="208" s="5" customFormat="1" ht="11.25"/>
    <row r="209" s="5" customFormat="1" ht="11.25"/>
    <row r="210" s="5" customFormat="1" ht="11.25"/>
    <row r="211" s="5" customFormat="1" ht="11.25"/>
  </sheetData>
  <mergeCells count="14">
    <mergeCell ref="A55:B55"/>
    <mergeCell ref="B150:B151"/>
    <mergeCell ref="C55:H55"/>
    <mergeCell ref="C56:E56"/>
    <mergeCell ref="F56:H56"/>
    <mergeCell ref="K55:L56"/>
    <mergeCell ref="C150:F150"/>
    <mergeCell ref="C151:D151"/>
    <mergeCell ref="E151:F151"/>
    <mergeCell ref="G150:H150"/>
    <mergeCell ref="G151:H151"/>
    <mergeCell ref="I150:J150"/>
    <mergeCell ref="I55:I56"/>
    <mergeCell ref="J55:J56"/>
  </mergeCells>
  <printOptions/>
  <pageMargins left="0.46" right="0.44" top="0.5905511811023623" bottom="0.2755905511811024" header="0.18" footer="0.1574803149606299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Q254"/>
  <sheetViews>
    <sheetView workbookViewId="0" topLeftCell="A1">
      <selection activeCell="I230" sqref="I230"/>
    </sheetView>
  </sheetViews>
  <sheetFormatPr defaultColWidth="9.00390625" defaultRowHeight="13.5"/>
  <cols>
    <col min="1" max="1" width="5.375" style="0" customWidth="1"/>
    <col min="2" max="2" width="26.50390625" style="0" customWidth="1"/>
    <col min="3" max="3" width="8.125" style="0" customWidth="1"/>
    <col min="4" max="4" width="7.50390625" style="0" customWidth="1"/>
    <col min="5" max="5" width="7.625" style="0" customWidth="1"/>
    <col min="6" max="6" width="7.25390625" style="0" customWidth="1"/>
    <col min="7" max="7" width="9.25390625" style="0" customWidth="1"/>
    <col min="8" max="8" width="7.625" style="0" customWidth="1"/>
    <col min="9" max="9" width="8.50390625" style="0" customWidth="1"/>
    <col min="10" max="10" width="7.75390625" style="0" customWidth="1"/>
    <col min="11" max="11" width="10.75390625" style="0" customWidth="1"/>
    <col min="12" max="12" width="15.00390625" style="0" customWidth="1"/>
    <col min="13" max="13" width="9.625" style="0" customWidth="1"/>
  </cols>
  <sheetData>
    <row r="1" ht="19.5" customHeight="1"/>
    <row r="2" spans="1:12" ht="19.5" customHeight="1">
      <c r="A2" s="1" t="s">
        <v>1083</v>
      </c>
      <c r="L2" s="2"/>
    </row>
    <row r="3" spans="12:13" ht="19.5" customHeight="1">
      <c r="L3" s="12"/>
      <c r="M3" s="12"/>
    </row>
    <row r="4" spans="1:11" ht="19.5" customHeight="1">
      <c r="A4" s="2" t="s">
        <v>1092</v>
      </c>
      <c r="B4" s="3"/>
      <c r="C4" s="3"/>
      <c r="D4" s="3"/>
      <c r="E4" s="3"/>
      <c r="F4" s="3"/>
      <c r="G4" s="3"/>
      <c r="H4" s="3"/>
      <c r="I4" s="3"/>
      <c r="J4" s="3"/>
      <c r="K4" s="3"/>
    </row>
    <row r="5" spans="1:11" ht="19.5" customHeight="1">
      <c r="A5" s="4"/>
      <c r="B5" s="4"/>
      <c r="C5" s="4"/>
      <c r="D5" s="4"/>
      <c r="E5" s="4"/>
      <c r="F5" s="4"/>
      <c r="G5" s="4"/>
      <c r="H5" s="4"/>
      <c r="I5" s="4"/>
      <c r="J5" s="4"/>
      <c r="K5" s="4"/>
    </row>
    <row r="6" spans="1:11" ht="19.5" customHeight="1">
      <c r="A6" s="4" t="s">
        <v>830</v>
      </c>
      <c r="B6" s="4"/>
      <c r="C6" s="4"/>
      <c r="D6" s="4"/>
      <c r="E6" s="4"/>
      <c r="F6" s="4"/>
      <c r="G6" s="4"/>
      <c r="H6" s="4"/>
      <c r="I6" s="4"/>
      <c r="J6" s="4"/>
      <c r="K6" s="4"/>
    </row>
    <row r="7" spans="1:11" ht="19.5" customHeight="1">
      <c r="A7" s="4"/>
      <c r="B7" s="4"/>
      <c r="C7" s="4"/>
      <c r="D7" s="4"/>
      <c r="E7" s="4"/>
      <c r="F7" s="4"/>
      <c r="G7" s="4"/>
      <c r="H7" s="4"/>
      <c r="I7" s="4"/>
      <c r="J7" s="4"/>
      <c r="K7" s="4"/>
    </row>
    <row r="8" spans="1:11" ht="19.5" customHeight="1">
      <c r="A8" s="4"/>
      <c r="B8" s="4"/>
      <c r="C8" s="4"/>
      <c r="D8" s="4"/>
      <c r="E8" s="4"/>
      <c r="F8" s="4"/>
      <c r="G8" s="4"/>
      <c r="H8" s="4"/>
      <c r="I8" s="4"/>
      <c r="J8" s="4"/>
      <c r="K8" s="4"/>
    </row>
    <row r="9" spans="1:11" ht="19.5" customHeight="1">
      <c r="A9" s="4"/>
      <c r="B9" s="4"/>
      <c r="C9" s="4"/>
      <c r="D9" s="4"/>
      <c r="E9" s="4"/>
      <c r="F9" s="4"/>
      <c r="G9" s="4"/>
      <c r="H9" s="4"/>
      <c r="I9" s="4"/>
      <c r="J9" s="4"/>
      <c r="K9" s="4"/>
    </row>
    <row r="10" spans="1:11" ht="19.5" customHeight="1">
      <c r="A10" s="4"/>
      <c r="B10" s="4"/>
      <c r="C10" s="4"/>
      <c r="D10" s="4"/>
      <c r="E10" s="4"/>
      <c r="F10" s="4"/>
      <c r="G10" s="4"/>
      <c r="H10" s="4"/>
      <c r="I10" s="4"/>
      <c r="J10" s="4"/>
      <c r="K10" s="4"/>
    </row>
    <row r="11" spans="1:11" ht="19.5" customHeight="1">
      <c r="A11" s="2" t="s">
        <v>1093</v>
      </c>
      <c r="B11" s="4"/>
      <c r="C11" s="4"/>
      <c r="D11" s="4"/>
      <c r="E11" s="4"/>
      <c r="F11" s="4"/>
      <c r="G11" s="4"/>
      <c r="H11" s="4"/>
      <c r="I11" s="4"/>
      <c r="J11" s="4"/>
      <c r="K11" s="4"/>
    </row>
    <row r="12" spans="1:11" ht="19.5" customHeight="1">
      <c r="A12" s="4" t="s">
        <v>1094</v>
      </c>
      <c r="B12" s="5"/>
      <c r="C12" s="5"/>
      <c r="D12" s="5"/>
      <c r="E12" s="5"/>
      <c r="F12" s="5"/>
      <c r="G12" s="5"/>
      <c r="H12" s="5"/>
      <c r="I12" s="5"/>
      <c r="J12" s="5"/>
      <c r="K12" s="4"/>
    </row>
    <row r="13" spans="1:11" ht="19.5" customHeight="1">
      <c r="A13" s="4" t="s">
        <v>1095</v>
      </c>
      <c r="B13" s="5"/>
      <c r="C13" s="5"/>
      <c r="D13" s="5"/>
      <c r="E13" s="5"/>
      <c r="F13" s="5"/>
      <c r="G13" s="5"/>
      <c r="H13" s="5"/>
      <c r="I13" s="5"/>
      <c r="J13" s="5"/>
      <c r="K13" s="4"/>
    </row>
    <row r="14" spans="1:11" ht="19.5" customHeight="1">
      <c r="A14" s="5" t="s">
        <v>831</v>
      </c>
      <c r="B14" s="5"/>
      <c r="C14" s="5"/>
      <c r="D14" s="5"/>
      <c r="E14" s="5"/>
      <c r="F14" s="5"/>
      <c r="G14" s="5"/>
      <c r="H14" s="5"/>
      <c r="I14" s="5"/>
      <c r="J14" s="5"/>
      <c r="K14" s="4"/>
    </row>
    <row r="15" ht="19.5" customHeight="1"/>
    <row r="16" ht="19.5" customHeight="1"/>
    <row r="17" ht="15" customHeight="1">
      <c r="M17" t="s">
        <v>1096</v>
      </c>
    </row>
    <row r="18" spans="12:14" ht="15" customHeight="1">
      <c r="L18" t="s">
        <v>832</v>
      </c>
      <c r="M18" s="13">
        <v>104484</v>
      </c>
      <c r="N18" s="14">
        <v>3.7</v>
      </c>
    </row>
    <row r="19" spans="12:14" ht="15" customHeight="1">
      <c r="L19" t="s">
        <v>833</v>
      </c>
      <c r="M19" s="13">
        <v>100090</v>
      </c>
      <c r="N19" s="14">
        <v>-4.2</v>
      </c>
    </row>
    <row r="20" spans="12:14" ht="15" customHeight="1">
      <c r="L20" t="s">
        <v>834</v>
      </c>
      <c r="M20" s="13">
        <v>104504</v>
      </c>
      <c r="N20" s="14">
        <v>4.4</v>
      </c>
    </row>
    <row r="21" spans="12:14" ht="15" customHeight="1">
      <c r="L21" t="s">
        <v>835</v>
      </c>
      <c r="M21" s="13">
        <v>107701</v>
      </c>
      <c r="N21" s="14">
        <v>3.1</v>
      </c>
    </row>
    <row r="22" spans="12:14" ht="15" customHeight="1">
      <c r="L22" t="s">
        <v>836</v>
      </c>
      <c r="M22" s="13">
        <v>105840</v>
      </c>
      <c r="N22" s="14">
        <v>-1.7</v>
      </c>
    </row>
    <row r="23" spans="12:14" ht="12.75" customHeight="1">
      <c r="L23" t="s">
        <v>814</v>
      </c>
      <c r="M23" s="13">
        <v>103701</v>
      </c>
      <c r="N23" s="14">
        <v>-2</v>
      </c>
    </row>
    <row r="24" spans="12:14" ht="15" customHeight="1">
      <c r="L24" t="s">
        <v>837</v>
      </c>
      <c r="M24" s="13">
        <v>108970</v>
      </c>
      <c r="N24" s="14">
        <v>-0.6</v>
      </c>
    </row>
    <row r="25" spans="12:14" ht="15" customHeight="1">
      <c r="L25" t="s">
        <v>838</v>
      </c>
      <c r="M25" s="13">
        <v>100238</v>
      </c>
      <c r="N25" s="14">
        <v>-8</v>
      </c>
    </row>
    <row r="26" ht="15" customHeight="1">
      <c r="M26" t="s">
        <v>912</v>
      </c>
    </row>
    <row r="27" spans="12:14" ht="15" customHeight="1">
      <c r="L27" t="s">
        <v>832</v>
      </c>
      <c r="M27" s="13">
        <v>29141</v>
      </c>
      <c r="N27" s="14">
        <v>7.2</v>
      </c>
    </row>
    <row r="28" spans="12:14" ht="15" customHeight="1">
      <c r="L28" t="s">
        <v>833</v>
      </c>
      <c r="M28" s="13">
        <v>27007</v>
      </c>
      <c r="N28" s="14">
        <f>(M28-M27)/M27*100</f>
        <v>-7.323015682371915</v>
      </c>
    </row>
    <row r="29" spans="12:14" ht="15" customHeight="1">
      <c r="L29" t="s">
        <v>834</v>
      </c>
      <c r="M29" s="13">
        <v>27503</v>
      </c>
      <c r="N29" s="14">
        <f aca="true" t="shared" si="0" ref="N29:N34">(M29-M28)/M28*100</f>
        <v>1.836560891620691</v>
      </c>
    </row>
    <row r="30" spans="12:14" ht="15" customHeight="1">
      <c r="L30" t="s">
        <v>835</v>
      </c>
      <c r="M30" s="13">
        <v>29740</v>
      </c>
      <c r="N30" s="14">
        <f t="shared" si="0"/>
        <v>8.13365814638403</v>
      </c>
    </row>
    <row r="31" spans="12:14" ht="15" customHeight="1">
      <c r="L31" t="s">
        <v>836</v>
      </c>
      <c r="M31" s="13">
        <v>29020</v>
      </c>
      <c r="N31" s="14">
        <f t="shared" si="0"/>
        <v>-2.42098184263618</v>
      </c>
    </row>
    <row r="32" spans="12:14" ht="15" customHeight="1">
      <c r="L32" t="s">
        <v>814</v>
      </c>
      <c r="M32" s="13">
        <v>28169</v>
      </c>
      <c r="N32" s="14">
        <f t="shared" si="0"/>
        <v>-2.932460372157133</v>
      </c>
    </row>
    <row r="33" spans="12:14" ht="15" customHeight="1">
      <c r="L33" t="s">
        <v>837</v>
      </c>
      <c r="M33" s="13">
        <v>29440</v>
      </c>
      <c r="N33" s="14">
        <v>-4.3</v>
      </c>
    </row>
    <row r="34" spans="12:14" ht="15" customHeight="1">
      <c r="L34" t="s">
        <v>838</v>
      </c>
      <c r="M34" s="13">
        <v>25115</v>
      </c>
      <c r="N34" s="14">
        <f t="shared" si="0"/>
        <v>-14.690896739130435</v>
      </c>
    </row>
    <row r="35" ht="15" customHeight="1">
      <c r="M35" t="s">
        <v>913</v>
      </c>
    </row>
    <row r="36" spans="12:14" ht="15" customHeight="1">
      <c r="L36" t="s">
        <v>832</v>
      </c>
      <c r="M36" s="13">
        <v>75343</v>
      </c>
      <c r="N36" s="14">
        <v>2.1</v>
      </c>
    </row>
    <row r="37" spans="12:14" ht="15" customHeight="1">
      <c r="L37" t="s">
        <v>833</v>
      </c>
      <c r="M37" s="13">
        <v>73083</v>
      </c>
      <c r="N37" s="14">
        <f>(M37-M36)/M36*100</f>
        <v>-2.9996150936384267</v>
      </c>
    </row>
    <row r="38" spans="12:14" ht="15" customHeight="1">
      <c r="L38" t="s">
        <v>834</v>
      </c>
      <c r="M38" s="13">
        <v>77001</v>
      </c>
      <c r="N38" s="14">
        <f aca="true" t="shared" si="1" ref="N38:N43">(M38-M37)/M37*100</f>
        <v>5.36102787241903</v>
      </c>
    </row>
    <row r="39" spans="12:14" ht="15" customHeight="1">
      <c r="L39" t="s">
        <v>835</v>
      </c>
      <c r="M39" s="13">
        <v>77961</v>
      </c>
      <c r="N39" s="14">
        <f t="shared" si="1"/>
        <v>1.2467370553629173</v>
      </c>
    </row>
    <row r="40" spans="12:14" ht="15" customHeight="1">
      <c r="L40" t="s">
        <v>836</v>
      </c>
      <c r="M40" s="13">
        <v>76820</v>
      </c>
      <c r="N40" s="14">
        <f t="shared" si="1"/>
        <v>-1.4635522889649952</v>
      </c>
    </row>
    <row r="41" spans="12:14" ht="15" customHeight="1">
      <c r="L41" t="s">
        <v>814</v>
      </c>
      <c r="M41" s="13">
        <v>75532</v>
      </c>
      <c r="N41" s="14">
        <f t="shared" si="1"/>
        <v>-1.6766467065868262</v>
      </c>
    </row>
    <row r="42" spans="12:14" ht="15" customHeight="1">
      <c r="L42" t="s">
        <v>837</v>
      </c>
      <c r="M42" s="13">
        <v>79530</v>
      </c>
      <c r="N42" s="14">
        <v>0.8</v>
      </c>
    </row>
    <row r="43" spans="12:14" ht="15" customHeight="1">
      <c r="L43" t="s">
        <v>838</v>
      </c>
      <c r="M43" s="13">
        <v>75123</v>
      </c>
      <c r="N43" s="14">
        <f t="shared" si="1"/>
        <v>-5.541305167861185</v>
      </c>
    </row>
    <row r="44" ht="15" customHeight="1"/>
    <row r="45" ht="15" customHeight="1"/>
    <row r="46" ht="15" customHeight="1"/>
    <row r="47" ht="15" customHeight="1"/>
    <row r="48" ht="15" customHeight="1"/>
    <row r="49" ht="15" customHeight="1"/>
    <row r="50" ht="15" customHeight="1"/>
    <row r="51" ht="15" customHeight="1"/>
    <row r="52" ht="15" customHeight="1"/>
    <row r="53" ht="19.5" customHeight="1"/>
    <row r="54" spans="1:11" s="11" customFormat="1" ht="15" customHeight="1" thickBot="1">
      <c r="A54" s="15" t="s">
        <v>1097</v>
      </c>
      <c r="B54" s="16"/>
      <c r="C54" s="16"/>
      <c r="D54" s="16"/>
      <c r="E54" s="16"/>
      <c r="F54" s="16"/>
      <c r="G54"/>
      <c r="H54"/>
      <c r="I54"/>
      <c r="J54"/>
      <c r="K54"/>
    </row>
    <row r="55" spans="1:11" s="11" customFormat="1" ht="15" customHeight="1" thickBot="1">
      <c r="A55" s="770" t="s">
        <v>839</v>
      </c>
      <c r="B55" s="771"/>
      <c r="C55" s="774" t="s">
        <v>1098</v>
      </c>
      <c r="D55" s="775"/>
      <c r="E55" s="775"/>
      <c r="F55" s="776"/>
      <c r="G55" s="17" t="s">
        <v>1099</v>
      </c>
      <c r="H55" s="774" t="s">
        <v>1090</v>
      </c>
      <c r="I55" s="776"/>
      <c r="J55" s="66"/>
      <c r="K55" s="66"/>
    </row>
    <row r="56" spans="1:11" s="11" customFormat="1" ht="15" customHeight="1" thickBot="1">
      <c r="A56" s="23"/>
      <c r="B56" s="24"/>
      <c r="C56" s="767" t="s">
        <v>1100</v>
      </c>
      <c r="D56" s="769"/>
      <c r="E56" s="767" t="s">
        <v>1101</v>
      </c>
      <c r="F56" s="769"/>
      <c r="G56" s="21" t="s">
        <v>1102</v>
      </c>
      <c r="H56" s="21" t="s">
        <v>1100</v>
      </c>
      <c r="I56" s="25" t="s">
        <v>1101</v>
      </c>
      <c r="J56" s="90"/>
      <c r="K56" s="90"/>
    </row>
    <row r="57" spans="1:11" s="11" customFormat="1" ht="15" customHeight="1">
      <c r="A57" s="20"/>
      <c r="B57" s="8"/>
      <c r="C57" s="29"/>
      <c r="D57" s="30" t="s">
        <v>1084</v>
      </c>
      <c r="E57" s="30"/>
      <c r="F57" s="30" t="s">
        <v>1084</v>
      </c>
      <c r="G57" s="29" t="s">
        <v>1103</v>
      </c>
      <c r="H57" s="29" t="s">
        <v>1103</v>
      </c>
      <c r="I57" s="31" t="s">
        <v>1103</v>
      </c>
      <c r="J57" s="32"/>
      <c r="K57" s="32"/>
    </row>
    <row r="58" spans="1:11" s="11" customFormat="1" ht="15" customHeight="1">
      <c r="A58" s="35" t="s">
        <v>846</v>
      </c>
      <c r="B58" s="36" t="s">
        <v>847</v>
      </c>
      <c r="C58" s="37"/>
      <c r="D58" s="38">
        <v>108970</v>
      </c>
      <c r="E58" s="38"/>
      <c r="F58" s="38">
        <v>100238</v>
      </c>
      <c r="G58" s="91">
        <f>(F58-D58)/D58*100</f>
        <v>-8.013214646232909</v>
      </c>
      <c r="H58" s="37"/>
      <c r="I58" s="74"/>
      <c r="J58" s="42"/>
      <c r="K58" s="42"/>
    </row>
    <row r="59" spans="1:11" s="11" customFormat="1" ht="15" customHeight="1">
      <c r="A59" s="20"/>
      <c r="B59" s="8"/>
      <c r="C59" s="44"/>
      <c r="D59" s="45"/>
      <c r="E59" s="45"/>
      <c r="F59" s="45"/>
      <c r="G59" s="91"/>
      <c r="H59" s="44"/>
      <c r="I59" s="76"/>
      <c r="J59" s="8"/>
      <c r="K59" s="8"/>
    </row>
    <row r="60" spans="1:11" s="11" customFormat="1" ht="15" customHeight="1">
      <c r="A60" s="35" t="s">
        <v>849</v>
      </c>
      <c r="B60" s="36" t="s">
        <v>850</v>
      </c>
      <c r="C60" s="37"/>
      <c r="D60" s="38">
        <v>29440</v>
      </c>
      <c r="E60" s="38"/>
      <c r="F60" s="38">
        <v>25115</v>
      </c>
      <c r="G60" s="91">
        <f aca="true" t="shared" si="2" ref="G60:G76">(F60-D60)/D60*100</f>
        <v>-14.690896739130435</v>
      </c>
      <c r="H60" s="92">
        <f>SUM(H62:H67)</f>
        <v>100</v>
      </c>
      <c r="I60" s="93">
        <f>SUM(I62:I67)</f>
        <v>100</v>
      </c>
      <c r="J60" s="50"/>
      <c r="K60" s="50"/>
    </row>
    <row r="61" spans="1:11" s="11" customFormat="1" ht="15" customHeight="1">
      <c r="A61" s="20"/>
      <c r="B61" s="8"/>
      <c r="C61" s="44"/>
      <c r="D61" s="45"/>
      <c r="E61" s="45"/>
      <c r="F61" s="45"/>
      <c r="G61" s="91"/>
      <c r="H61" s="44"/>
      <c r="I61" s="74"/>
      <c r="J61" s="52"/>
      <c r="K61" s="52"/>
    </row>
    <row r="62" spans="1:11" s="11" customFormat="1" ht="15" customHeight="1">
      <c r="A62" s="20">
        <v>49</v>
      </c>
      <c r="B62" s="8" t="s">
        <v>851</v>
      </c>
      <c r="C62" s="44"/>
      <c r="D62" s="45">
        <v>302</v>
      </c>
      <c r="E62" s="45"/>
      <c r="F62" s="45">
        <v>181</v>
      </c>
      <c r="G62" s="91">
        <f t="shared" si="2"/>
        <v>-40.06622516556291</v>
      </c>
      <c r="H62" s="94">
        <f aca="true" t="shared" si="3" ref="H62:H67">D62/$D$60*100</f>
        <v>1.0258152173913042</v>
      </c>
      <c r="I62" s="95">
        <f aca="true" t="shared" si="4" ref="I62:I67">F62/$F$60*100</f>
        <v>0.7206848496914194</v>
      </c>
      <c r="J62" s="52"/>
      <c r="K62" s="52"/>
    </row>
    <row r="63" spans="1:11" s="11" customFormat="1" ht="15" customHeight="1">
      <c r="A63" s="20">
        <v>50</v>
      </c>
      <c r="B63" s="8" t="s">
        <v>852</v>
      </c>
      <c r="C63" s="44"/>
      <c r="D63" s="45">
        <v>653</v>
      </c>
      <c r="E63" s="45"/>
      <c r="F63" s="45">
        <v>558</v>
      </c>
      <c r="G63" s="91">
        <f t="shared" si="2"/>
        <v>-14.548238897396631</v>
      </c>
      <c r="H63" s="94">
        <f t="shared" si="3"/>
        <v>2.218070652173913</v>
      </c>
      <c r="I63" s="95">
        <f t="shared" si="4"/>
        <v>2.22177981286084</v>
      </c>
      <c r="J63" s="52"/>
      <c r="K63" s="52"/>
    </row>
    <row r="64" spans="1:11" s="5" customFormat="1" ht="15" customHeight="1">
      <c r="A64" s="20">
        <v>51</v>
      </c>
      <c r="B64" s="8" t="s">
        <v>853</v>
      </c>
      <c r="C64" s="44"/>
      <c r="D64" s="45">
        <v>9861</v>
      </c>
      <c r="E64" s="45"/>
      <c r="F64" s="45">
        <v>8646</v>
      </c>
      <c r="G64" s="91">
        <f t="shared" si="2"/>
        <v>-12.321265591724977</v>
      </c>
      <c r="H64" s="94">
        <f t="shared" si="3"/>
        <v>33.49524456521739</v>
      </c>
      <c r="I64" s="95">
        <f t="shared" si="4"/>
        <v>34.42564204658571</v>
      </c>
      <c r="J64" s="52"/>
      <c r="K64" s="52"/>
    </row>
    <row r="65" spans="1:11" s="5" customFormat="1" ht="15.75" customHeight="1">
      <c r="A65" s="96">
        <v>52</v>
      </c>
      <c r="B65" s="97" t="s">
        <v>854</v>
      </c>
      <c r="C65" s="44"/>
      <c r="D65" s="45">
        <v>6459</v>
      </c>
      <c r="E65" s="45"/>
      <c r="F65" s="45">
        <v>5416</v>
      </c>
      <c r="G65" s="91">
        <f t="shared" si="2"/>
        <v>-16.1480105279455</v>
      </c>
      <c r="H65" s="94">
        <f t="shared" si="3"/>
        <v>21.93953804347826</v>
      </c>
      <c r="I65" s="95">
        <f t="shared" si="4"/>
        <v>21.56480191120844</v>
      </c>
      <c r="J65" s="52"/>
      <c r="K65" s="52"/>
    </row>
    <row r="66" spans="1:11" s="5" customFormat="1" ht="15" customHeight="1">
      <c r="A66" s="20">
        <v>53</v>
      </c>
      <c r="B66" s="8" t="s">
        <v>855</v>
      </c>
      <c r="C66" s="44"/>
      <c r="D66" s="45">
        <v>6782</v>
      </c>
      <c r="E66" s="45"/>
      <c r="F66" s="45">
        <v>5837</v>
      </c>
      <c r="G66" s="91">
        <f t="shared" si="2"/>
        <v>-13.933942789737541</v>
      </c>
      <c r="H66" s="94">
        <f t="shared" si="3"/>
        <v>23.036684782608695</v>
      </c>
      <c r="I66" s="95">
        <f t="shared" si="4"/>
        <v>23.24109098148517</v>
      </c>
      <c r="J66" s="52"/>
      <c r="K66" s="52"/>
    </row>
    <row r="67" spans="1:11" s="5" customFormat="1" ht="15" customHeight="1">
      <c r="A67" s="20">
        <v>54</v>
      </c>
      <c r="B67" s="8" t="s">
        <v>856</v>
      </c>
      <c r="C67" s="44"/>
      <c r="D67" s="45">
        <v>5383</v>
      </c>
      <c r="E67" s="45"/>
      <c r="F67" s="45">
        <v>4477</v>
      </c>
      <c r="G67" s="91">
        <f t="shared" si="2"/>
        <v>-16.830763514768716</v>
      </c>
      <c r="H67" s="94">
        <f t="shared" si="3"/>
        <v>18.284646739130434</v>
      </c>
      <c r="I67" s="95">
        <f t="shared" si="4"/>
        <v>17.826000398168425</v>
      </c>
      <c r="J67" s="52"/>
      <c r="K67" s="52"/>
    </row>
    <row r="68" spans="1:11" s="5" customFormat="1" ht="15" customHeight="1">
      <c r="A68" s="20"/>
      <c r="B68" s="8"/>
      <c r="C68" s="44"/>
      <c r="D68" s="45"/>
      <c r="E68" s="45"/>
      <c r="F68" s="45"/>
      <c r="G68" s="91"/>
      <c r="H68" s="44"/>
      <c r="I68" s="74"/>
      <c r="J68" s="8"/>
      <c r="K68" s="8"/>
    </row>
    <row r="69" spans="1:11" s="5" customFormat="1" ht="15" customHeight="1">
      <c r="A69" s="35" t="s">
        <v>857</v>
      </c>
      <c r="B69" s="36" t="s">
        <v>858</v>
      </c>
      <c r="C69" s="37"/>
      <c r="D69" s="38">
        <v>79530</v>
      </c>
      <c r="E69" s="38"/>
      <c r="F69" s="38">
        <v>75123</v>
      </c>
      <c r="G69" s="91">
        <f t="shared" si="2"/>
        <v>-5.541305167861185</v>
      </c>
      <c r="H69" s="92">
        <f>SUM(H71:H76)</f>
        <v>99.99999999999999</v>
      </c>
      <c r="I69" s="74">
        <f>SUM(I71:I76)</f>
        <v>100</v>
      </c>
      <c r="J69" s="50"/>
      <c r="K69" s="50"/>
    </row>
    <row r="70" spans="1:11" s="5" customFormat="1" ht="15" customHeight="1">
      <c r="A70" s="20"/>
      <c r="B70" s="8"/>
      <c r="C70" s="44"/>
      <c r="D70" s="45"/>
      <c r="E70" s="45"/>
      <c r="F70" s="45"/>
      <c r="G70" s="91"/>
      <c r="H70" s="44"/>
      <c r="I70" s="74"/>
      <c r="J70" s="52"/>
      <c r="K70" s="52"/>
    </row>
    <row r="71" spans="1:11" s="5" customFormat="1" ht="15" customHeight="1">
      <c r="A71" s="20">
        <v>55</v>
      </c>
      <c r="B71" s="8" t="s">
        <v>859</v>
      </c>
      <c r="C71" s="44"/>
      <c r="D71" s="45">
        <v>3776</v>
      </c>
      <c r="E71" s="45"/>
      <c r="F71" s="45">
        <v>4416</v>
      </c>
      <c r="G71" s="91">
        <f t="shared" si="2"/>
        <v>16.94915254237288</v>
      </c>
      <c r="H71" s="94">
        <f aca="true" t="shared" si="5" ref="H71:H76">D71/$D$69*100</f>
        <v>4.747893876524581</v>
      </c>
      <c r="I71" s="95">
        <f aca="true" t="shared" si="6" ref="I71:I76">F71/$F$69*100</f>
        <v>5.8783594904356855</v>
      </c>
      <c r="J71" s="52"/>
      <c r="K71" s="52"/>
    </row>
    <row r="72" spans="1:11" s="5" customFormat="1" ht="14.25" customHeight="1">
      <c r="A72" s="96">
        <v>56</v>
      </c>
      <c r="B72" s="55" t="s">
        <v>860</v>
      </c>
      <c r="C72" s="44"/>
      <c r="D72" s="45">
        <v>7966</v>
      </c>
      <c r="E72" s="45"/>
      <c r="F72" s="45">
        <v>6490</v>
      </c>
      <c r="G72" s="91">
        <f>(F72-D72)/D72*100</f>
        <v>-18.52874717549586</v>
      </c>
      <c r="H72" s="94">
        <f t="shared" si="5"/>
        <v>10.016346032943543</v>
      </c>
      <c r="I72" s="95">
        <f t="shared" si="6"/>
        <v>8.639165102565126</v>
      </c>
      <c r="J72" s="52"/>
      <c r="K72" s="52"/>
    </row>
    <row r="73" spans="1:11" s="5" customFormat="1" ht="15" customHeight="1">
      <c r="A73" s="20">
        <v>57</v>
      </c>
      <c r="B73" s="8" t="s">
        <v>861</v>
      </c>
      <c r="C73" s="44"/>
      <c r="D73" s="45">
        <v>29204</v>
      </c>
      <c r="E73" s="45"/>
      <c r="F73" s="45">
        <v>29022</v>
      </c>
      <c r="G73" s="91">
        <f t="shared" si="2"/>
        <v>-0.6232023010546501</v>
      </c>
      <c r="H73" s="94">
        <f t="shared" si="5"/>
        <v>36.72073431409531</v>
      </c>
      <c r="I73" s="95">
        <f t="shared" si="6"/>
        <v>38.63264246635518</v>
      </c>
      <c r="J73" s="52"/>
      <c r="K73" s="52"/>
    </row>
    <row r="74" spans="1:11" ht="15" customHeight="1">
      <c r="A74" s="20">
        <v>58</v>
      </c>
      <c r="B74" s="8" t="s">
        <v>862</v>
      </c>
      <c r="C74" s="44"/>
      <c r="D74" s="45">
        <v>6227</v>
      </c>
      <c r="E74" s="45"/>
      <c r="F74" s="45">
        <v>5087</v>
      </c>
      <c r="G74" s="91">
        <f t="shared" si="2"/>
        <v>-18.307371125742733</v>
      </c>
      <c r="H74" s="94">
        <f t="shared" si="5"/>
        <v>7.829749779957249</v>
      </c>
      <c r="I74" s="95">
        <f t="shared" si="6"/>
        <v>6.771561306124623</v>
      </c>
      <c r="J74" s="52"/>
      <c r="K74" s="52"/>
    </row>
    <row r="75" spans="1:11" ht="13.5" customHeight="1">
      <c r="A75" s="96">
        <v>59</v>
      </c>
      <c r="B75" s="55" t="s">
        <v>863</v>
      </c>
      <c r="C75" s="44"/>
      <c r="D75" s="45">
        <v>5391</v>
      </c>
      <c r="E75" s="45"/>
      <c r="F75" s="45">
        <v>4926</v>
      </c>
      <c r="G75" s="91">
        <f t="shared" si="2"/>
        <v>-8.625486922648859</v>
      </c>
      <c r="H75" s="94">
        <f t="shared" si="5"/>
        <v>6.778574122972464</v>
      </c>
      <c r="I75" s="95">
        <f t="shared" si="6"/>
        <v>6.557246116369154</v>
      </c>
      <c r="J75" s="52"/>
      <c r="K75" s="52"/>
    </row>
    <row r="76" spans="1:11" ht="15" customHeight="1" thickBot="1">
      <c r="A76" s="23">
        <v>60</v>
      </c>
      <c r="B76" s="24" t="s">
        <v>864</v>
      </c>
      <c r="C76" s="56"/>
      <c r="D76" s="57">
        <v>26966</v>
      </c>
      <c r="E76" s="57"/>
      <c r="F76" s="57">
        <v>25182</v>
      </c>
      <c r="G76" s="98">
        <f t="shared" si="2"/>
        <v>-6.615738337165319</v>
      </c>
      <c r="H76" s="99">
        <f t="shared" si="5"/>
        <v>33.90670187350685</v>
      </c>
      <c r="I76" s="100">
        <f t="shared" si="6"/>
        <v>33.52102551815023</v>
      </c>
      <c r="J76" s="52"/>
      <c r="K76" s="52"/>
    </row>
    <row r="77" spans="1:11" ht="19.5" customHeight="1">
      <c r="A77" s="8"/>
      <c r="B77" s="8"/>
      <c r="C77" s="8"/>
      <c r="D77" s="8"/>
      <c r="E77" s="8"/>
      <c r="F77" s="8"/>
      <c r="G77" s="45"/>
      <c r="H77" s="45"/>
      <c r="I77" s="63"/>
      <c r="J77" s="52"/>
      <c r="K77" s="52"/>
    </row>
    <row r="78" spans="1:11" s="5" customFormat="1" ht="19.5" customHeight="1">
      <c r="A78" s="2" t="s">
        <v>865</v>
      </c>
      <c r="B78"/>
      <c r="C78"/>
      <c r="D78"/>
      <c r="E78"/>
      <c r="F78"/>
      <c r="G78"/>
      <c r="H78"/>
      <c r="I78"/>
      <c r="J78"/>
      <c r="K78"/>
    </row>
    <row r="79" spans="1:11" s="5" customFormat="1" ht="19.5" customHeight="1">
      <c r="A79" s="3" t="s">
        <v>866</v>
      </c>
      <c r="B79"/>
      <c r="C79"/>
      <c r="D79"/>
      <c r="E79"/>
      <c r="F79"/>
      <c r="G79"/>
      <c r="H79"/>
      <c r="I79"/>
      <c r="J79"/>
      <c r="K79"/>
    </row>
    <row r="80" s="5" customFormat="1" ht="19.5" customHeight="1">
      <c r="A80" s="4" t="s">
        <v>1104</v>
      </c>
    </row>
    <row r="81" s="5" customFormat="1" ht="19.5" customHeight="1">
      <c r="A81" s="4" t="s">
        <v>1105</v>
      </c>
    </row>
    <row r="82" s="5" customFormat="1" ht="19.5" customHeight="1">
      <c r="A82" s="4" t="s">
        <v>1106</v>
      </c>
    </row>
    <row r="83" s="5" customFormat="1" ht="19.5" customHeight="1">
      <c r="A83" s="4" t="s">
        <v>1107</v>
      </c>
    </row>
    <row r="84" s="5" customFormat="1" ht="19.5" customHeight="1">
      <c r="A84" s="4" t="s">
        <v>1108</v>
      </c>
    </row>
    <row r="85" s="5" customFormat="1" ht="19.5" customHeight="1"/>
    <row r="86" s="5" customFormat="1" ht="19.5" customHeight="1"/>
    <row r="87" s="5" customFormat="1" ht="19.5" customHeight="1"/>
    <row r="88" s="5" customFormat="1" ht="19.5" customHeight="1"/>
    <row r="89" s="5" customFormat="1" ht="19.5" customHeight="1"/>
    <row r="90" s="5" customFormat="1" ht="19.5" customHeight="1"/>
    <row r="91" spans="1:11" s="4" customFormat="1" ht="19.5" customHeight="1">
      <c r="A91" s="5"/>
      <c r="B91" s="5"/>
      <c r="C91" s="5"/>
      <c r="D91" s="5"/>
      <c r="E91" s="5"/>
      <c r="F91" s="5"/>
      <c r="G91" s="5"/>
      <c r="H91" s="5"/>
      <c r="I91" s="5"/>
      <c r="J91" s="5"/>
      <c r="K91" s="5"/>
    </row>
    <row r="92" spans="1:11" s="4" customFormat="1" ht="19.5" customHeight="1">
      <c r="A92" s="5"/>
      <c r="B92" s="5"/>
      <c r="C92" s="5"/>
      <c r="D92" s="5"/>
      <c r="E92" s="5"/>
      <c r="F92" s="5"/>
      <c r="G92" s="5"/>
      <c r="H92" s="5"/>
      <c r="I92" s="5"/>
      <c r="J92" s="5"/>
      <c r="K92" s="5"/>
    </row>
    <row r="93" s="4" customFormat="1" ht="19.5" customHeight="1"/>
    <row r="94" s="4" customFormat="1" ht="19.5" customHeight="1"/>
    <row r="95" s="4" customFormat="1" ht="19.5" customHeight="1"/>
    <row r="96" s="4" customFormat="1" ht="19.5" customHeight="1"/>
    <row r="97" s="4" customFormat="1" ht="19.5" customHeight="1">
      <c r="A97" s="3"/>
    </row>
    <row r="98" s="4" customFormat="1" ht="19.5" customHeight="1">
      <c r="A98" s="3"/>
    </row>
    <row r="99" s="4" customFormat="1" ht="19.5" customHeight="1">
      <c r="A99" s="3"/>
    </row>
    <row r="100" s="4" customFormat="1" ht="19.5" customHeight="1">
      <c r="A100" s="3"/>
    </row>
    <row r="101" s="4" customFormat="1" ht="19.5" customHeight="1">
      <c r="A101" s="3"/>
    </row>
    <row r="102" s="4" customFormat="1" ht="19.5" customHeight="1">
      <c r="A102" s="3" t="s">
        <v>1109</v>
      </c>
    </row>
    <row r="103" spans="1:10" s="4" customFormat="1" ht="19.5" customHeight="1">
      <c r="A103" s="4" t="s">
        <v>1110</v>
      </c>
      <c r="B103" s="5"/>
      <c r="C103" s="5"/>
      <c r="D103" s="5"/>
      <c r="E103" s="5"/>
      <c r="F103" s="5"/>
      <c r="G103" s="5"/>
      <c r="H103" s="5"/>
      <c r="I103" s="5"/>
      <c r="J103" s="5"/>
    </row>
    <row r="104" spans="1:10" s="4" customFormat="1" ht="19.5" customHeight="1">
      <c r="A104" s="4" t="s">
        <v>1111</v>
      </c>
      <c r="B104" s="5"/>
      <c r="C104" s="5"/>
      <c r="D104" s="5"/>
      <c r="E104" s="5"/>
      <c r="F104" s="5"/>
      <c r="G104" s="5"/>
      <c r="H104" s="5"/>
      <c r="I104" s="5"/>
      <c r="J104" s="5"/>
    </row>
    <row r="105" spans="1:10" s="4" customFormat="1" ht="19.5" customHeight="1">
      <c r="A105" s="5"/>
      <c r="B105" s="5"/>
      <c r="C105" s="5"/>
      <c r="D105" s="5"/>
      <c r="E105" s="5"/>
      <c r="F105" s="5"/>
      <c r="G105" s="5"/>
      <c r="H105" s="5"/>
      <c r="I105" s="5"/>
      <c r="J105" s="5"/>
    </row>
    <row r="106" s="4" customFormat="1" ht="19.5" customHeight="1"/>
    <row r="107" s="11" customFormat="1" ht="19.5" customHeight="1">
      <c r="A107" s="2" t="s">
        <v>869</v>
      </c>
    </row>
    <row r="108" s="11" customFormat="1" ht="19.5" customHeight="1">
      <c r="A108" s="3" t="s">
        <v>870</v>
      </c>
    </row>
    <row r="109" s="5" customFormat="1" ht="19.5" customHeight="1">
      <c r="A109" s="4" t="s">
        <v>1112</v>
      </c>
    </row>
    <row r="110" s="5" customFormat="1" ht="19.5" customHeight="1">
      <c r="A110" s="4" t="s">
        <v>1113</v>
      </c>
    </row>
    <row r="111" s="5" customFormat="1" ht="19.5" customHeight="1">
      <c r="A111" s="4" t="s">
        <v>1114</v>
      </c>
    </row>
    <row r="112" s="5" customFormat="1" ht="19.5" customHeight="1">
      <c r="A112" s="4" t="s">
        <v>1115</v>
      </c>
    </row>
    <row r="113" s="5" customFormat="1" ht="19.5" customHeight="1"/>
    <row r="114" s="5" customFormat="1" ht="19.5" customHeight="1"/>
    <row r="115" s="5" customFormat="1" ht="19.5" customHeight="1"/>
    <row r="116" s="5" customFormat="1" ht="19.5" customHeight="1"/>
    <row r="117" s="5" customFormat="1" ht="19.5" customHeight="1"/>
    <row r="118" s="5" customFormat="1" ht="19.5" customHeight="1"/>
    <row r="119" s="16" customFormat="1" ht="19.5" customHeight="1"/>
    <row r="120" s="16" customFormat="1" ht="19.5" customHeight="1"/>
    <row r="121" s="16" customFormat="1" ht="19.5" customHeight="1"/>
    <row r="122" s="16" customFormat="1" ht="19.5" customHeight="1"/>
    <row r="123" s="16" customFormat="1" ht="19.5" customHeight="1"/>
    <row r="124" s="16" customFormat="1" ht="19.5" customHeight="1"/>
    <row r="125" s="16" customFormat="1" ht="19.5" customHeight="1"/>
    <row r="126" s="16" customFormat="1" ht="18" customHeight="1"/>
    <row r="127" s="3" customFormat="1" ht="19.5" customHeight="1">
      <c r="A127" s="3" t="s">
        <v>1116</v>
      </c>
    </row>
    <row r="128" s="5" customFormat="1" ht="19.5" customHeight="1">
      <c r="A128" s="4" t="s">
        <v>1117</v>
      </c>
    </row>
    <row r="129" s="5" customFormat="1" ht="19.5" customHeight="1">
      <c r="A129" s="4" t="s">
        <v>1118</v>
      </c>
    </row>
    <row r="130" s="5" customFormat="1" ht="19.5" customHeight="1">
      <c r="A130" s="4" t="s">
        <v>1119</v>
      </c>
    </row>
    <row r="131" s="5" customFormat="1" ht="19.5" customHeight="1"/>
    <row r="132" s="5" customFormat="1" ht="19.5" customHeight="1">
      <c r="A132" s="3" t="s">
        <v>1120</v>
      </c>
    </row>
    <row r="133" s="5" customFormat="1" ht="19.5" customHeight="1">
      <c r="A133" s="4" t="s">
        <v>1121</v>
      </c>
    </row>
    <row r="134" s="5" customFormat="1" ht="19.5" customHeight="1">
      <c r="A134" s="4" t="s">
        <v>1122</v>
      </c>
    </row>
    <row r="135" s="5" customFormat="1" ht="19.5" customHeight="1">
      <c r="A135" s="4" t="s">
        <v>1123</v>
      </c>
    </row>
    <row r="136" s="5" customFormat="1" ht="19.5" customHeight="1">
      <c r="A136" s="4" t="s">
        <v>1124</v>
      </c>
    </row>
    <row r="137" s="16" customFormat="1" ht="19.5" customHeight="1">
      <c r="A137" s="5"/>
    </row>
    <row r="138" s="16" customFormat="1" ht="19.5" customHeight="1">
      <c r="A138" s="5"/>
    </row>
    <row r="139" s="16" customFormat="1" ht="19.5" customHeight="1">
      <c r="A139" s="5"/>
    </row>
    <row r="140" s="16" customFormat="1" ht="19.5" customHeight="1">
      <c r="A140" s="5"/>
    </row>
    <row r="141" s="16" customFormat="1" ht="19.5" customHeight="1">
      <c r="A141" s="5"/>
    </row>
    <row r="142" s="16" customFormat="1" ht="19.5" customHeight="1">
      <c r="A142" s="5"/>
    </row>
    <row r="143" s="16" customFormat="1" ht="19.5" customHeight="1">
      <c r="A143" s="5"/>
    </row>
    <row r="144" s="16" customFormat="1" ht="19.5" customHeight="1">
      <c r="A144" s="5"/>
    </row>
    <row r="145" s="16" customFormat="1" ht="19.5" customHeight="1">
      <c r="A145" s="5"/>
    </row>
    <row r="146" spans="2:6" s="5" customFormat="1" ht="12.75" customHeight="1" thickBot="1">
      <c r="B146" s="64" t="s">
        <v>1125</v>
      </c>
      <c r="C146" s="64"/>
      <c r="D146" s="64"/>
      <c r="E146" s="64"/>
      <c r="F146" s="64"/>
    </row>
    <row r="147" spans="2:11" s="5" customFormat="1" ht="12.75" customHeight="1" thickBot="1">
      <c r="B147" s="765" t="s">
        <v>872</v>
      </c>
      <c r="C147" s="774" t="s">
        <v>1126</v>
      </c>
      <c r="D147" s="775"/>
      <c r="E147" s="775"/>
      <c r="F147" s="776"/>
      <c r="G147" s="65" t="s">
        <v>1099</v>
      </c>
      <c r="H147" s="774" t="s">
        <v>1090</v>
      </c>
      <c r="I147" s="776"/>
      <c r="J147" s="101"/>
      <c r="K147" s="66"/>
    </row>
    <row r="148" spans="2:11" s="5" customFormat="1" ht="12.75" customHeight="1" thickBot="1">
      <c r="B148" s="766"/>
      <c r="C148" s="774" t="s">
        <v>1100</v>
      </c>
      <c r="D148" s="775"/>
      <c r="E148" s="774" t="s">
        <v>1101</v>
      </c>
      <c r="F148" s="776"/>
      <c r="G148" s="65" t="s">
        <v>1102</v>
      </c>
      <c r="H148" s="65" t="s">
        <v>1100</v>
      </c>
      <c r="I148" s="22" t="s">
        <v>1101</v>
      </c>
      <c r="J148" s="101"/>
      <c r="K148" s="90"/>
    </row>
    <row r="149" spans="2:11" s="5" customFormat="1" ht="12.75" customHeight="1">
      <c r="B149" s="20"/>
      <c r="C149" s="102"/>
      <c r="D149" s="32" t="s">
        <v>1084</v>
      </c>
      <c r="E149" s="103"/>
      <c r="F149" s="68" t="s">
        <v>1084</v>
      </c>
      <c r="G149" s="33" t="s">
        <v>1103</v>
      </c>
      <c r="H149" s="67" t="s">
        <v>1103</v>
      </c>
      <c r="I149" s="34" t="s">
        <v>1103</v>
      </c>
      <c r="J149" s="104"/>
      <c r="K149" s="8"/>
    </row>
    <row r="150" spans="2:11" s="5" customFormat="1" ht="12.75" customHeight="1">
      <c r="B150" s="70" t="s">
        <v>878</v>
      </c>
      <c r="C150" s="70"/>
      <c r="D150" s="38">
        <v>108970</v>
      </c>
      <c r="E150" s="105"/>
      <c r="F150" s="71">
        <v>100238</v>
      </c>
      <c r="G150" s="41">
        <f>(F150-D150)/D150*100</f>
        <v>-8.013214646232909</v>
      </c>
      <c r="H150" s="88">
        <f>SUM(H152:H159)</f>
        <v>100</v>
      </c>
      <c r="I150" s="51">
        <f>SUM(I152:I159)</f>
        <v>100</v>
      </c>
      <c r="J150" s="89"/>
      <c r="K150" s="52"/>
    </row>
    <row r="151" spans="2:11" s="5" customFormat="1" ht="12.75" customHeight="1">
      <c r="B151" s="20"/>
      <c r="C151" s="20"/>
      <c r="D151" s="45"/>
      <c r="E151" s="8"/>
      <c r="F151" s="75"/>
      <c r="G151" s="48"/>
      <c r="H151" s="20"/>
      <c r="I151" s="49"/>
      <c r="J151" s="20"/>
      <c r="K151" s="8"/>
    </row>
    <row r="152" spans="2:11" s="5" customFormat="1" ht="12.75" customHeight="1">
      <c r="B152" s="77" t="s">
        <v>879</v>
      </c>
      <c r="C152" s="77"/>
      <c r="D152" s="45">
        <v>14752</v>
      </c>
      <c r="E152" s="90"/>
      <c r="F152" s="75">
        <v>13524</v>
      </c>
      <c r="G152" s="48">
        <f>(F152-D152)/D152*100</f>
        <v>-8.324295010845988</v>
      </c>
      <c r="H152" s="89">
        <f>D152/$D$150*100</f>
        <v>13.53767091860145</v>
      </c>
      <c r="I152" s="53">
        <f>F152/$F$150*100</f>
        <v>13.491889303457771</v>
      </c>
      <c r="J152" s="89"/>
      <c r="K152" s="52"/>
    </row>
    <row r="153" spans="2:11" s="5" customFormat="1" ht="12.75" customHeight="1">
      <c r="B153" s="77" t="s">
        <v>880</v>
      </c>
      <c r="C153" s="77"/>
      <c r="D153" s="45">
        <v>14746</v>
      </c>
      <c r="E153" s="90"/>
      <c r="F153" s="75">
        <v>13411</v>
      </c>
      <c r="G153" s="48">
        <f aca="true" t="shared" si="7" ref="G153:G181">(F153-D153)/D153*100</f>
        <v>-9.053302590533026</v>
      </c>
      <c r="H153" s="89">
        <f aca="true" t="shared" si="8" ref="H153:H159">D153/$D$150*100</f>
        <v>13.532164816004405</v>
      </c>
      <c r="I153" s="53">
        <f aca="true" t="shared" si="9" ref="I153:I159">F153/$F$150*100</f>
        <v>13.379157604900339</v>
      </c>
      <c r="J153" s="89"/>
      <c r="K153" s="52"/>
    </row>
    <row r="154" spans="2:11" s="5" customFormat="1" ht="12.75" customHeight="1">
      <c r="B154" s="77" t="s">
        <v>881</v>
      </c>
      <c r="C154" s="77"/>
      <c r="D154" s="45">
        <v>22137</v>
      </c>
      <c r="E154" s="90"/>
      <c r="F154" s="75">
        <v>20466</v>
      </c>
      <c r="G154" s="48">
        <f t="shared" si="7"/>
        <v>-7.5484482992275375</v>
      </c>
      <c r="H154" s="89">
        <f t="shared" si="8"/>
        <v>20.314765531797743</v>
      </c>
      <c r="I154" s="53">
        <f t="shared" si="9"/>
        <v>20.417406572357788</v>
      </c>
      <c r="J154" s="89"/>
      <c r="K154" s="52"/>
    </row>
    <row r="155" spans="2:11" s="5" customFormat="1" ht="12.75" customHeight="1">
      <c r="B155" s="77" t="s">
        <v>882</v>
      </c>
      <c r="C155" s="77"/>
      <c r="D155" s="45">
        <v>20898</v>
      </c>
      <c r="E155" s="90"/>
      <c r="F155" s="75">
        <v>19082</v>
      </c>
      <c r="G155" s="48">
        <f t="shared" si="7"/>
        <v>-8.689826777682075</v>
      </c>
      <c r="H155" s="89">
        <f t="shared" si="8"/>
        <v>19.177755345507936</v>
      </c>
      <c r="I155" s="53">
        <f t="shared" si="9"/>
        <v>19.03669267144197</v>
      </c>
      <c r="J155" s="89"/>
      <c r="K155" s="52"/>
    </row>
    <row r="156" spans="2:11" s="5" customFormat="1" ht="12.75" customHeight="1">
      <c r="B156" s="77" t="s">
        <v>883</v>
      </c>
      <c r="C156" s="77"/>
      <c r="D156" s="45">
        <v>9350</v>
      </c>
      <c r="E156" s="90"/>
      <c r="F156" s="75">
        <v>8857</v>
      </c>
      <c r="G156" s="48">
        <f t="shared" si="7"/>
        <v>-5.2727272727272725</v>
      </c>
      <c r="H156" s="89">
        <f t="shared" si="8"/>
        <v>8.580343213728549</v>
      </c>
      <c r="I156" s="53">
        <f t="shared" si="9"/>
        <v>8.83597039047068</v>
      </c>
      <c r="J156" s="89"/>
      <c r="K156" s="52"/>
    </row>
    <row r="157" spans="2:11" s="5" customFormat="1" ht="12.75" customHeight="1">
      <c r="B157" s="77" t="s">
        <v>884</v>
      </c>
      <c r="C157" s="77"/>
      <c r="D157" s="45">
        <v>10355</v>
      </c>
      <c r="E157" s="90"/>
      <c r="F157" s="75">
        <v>9130</v>
      </c>
      <c r="G157" s="48">
        <f t="shared" si="7"/>
        <v>-11.830033800096572</v>
      </c>
      <c r="H157" s="89">
        <f t="shared" si="8"/>
        <v>9.502615398733596</v>
      </c>
      <c r="I157" s="53">
        <f t="shared" si="9"/>
        <v>9.10832219318023</v>
      </c>
      <c r="J157" s="89"/>
      <c r="K157" s="52"/>
    </row>
    <row r="158" spans="2:11" s="5" customFormat="1" ht="12.75" customHeight="1">
      <c r="B158" s="77" t="s">
        <v>885</v>
      </c>
      <c r="C158" s="77"/>
      <c r="D158" s="45">
        <v>9723</v>
      </c>
      <c r="E158" s="90"/>
      <c r="F158" s="75">
        <v>8649</v>
      </c>
      <c r="G158" s="48">
        <f t="shared" si="7"/>
        <v>-11.045973464979944</v>
      </c>
      <c r="H158" s="89">
        <f t="shared" si="8"/>
        <v>8.922639258511516</v>
      </c>
      <c r="I158" s="53">
        <f t="shared" si="9"/>
        <v>8.628464255072926</v>
      </c>
      <c r="J158" s="89"/>
      <c r="K158" s="52"/>
    </row>
    <row r="159" spans="2:11" s="5" customFormat="1" ht="12.75" customHeight="1">
      <c r="B159" s="77" t="s">
        <v>886</v>
      </c>
      <c r="C159" s="77"/>
      <c r="D159" s="45">
        <v>7009</v>
      </c>
      <c r="E159" s="90"/>
      <c r="F159" s="75">
        <v>7119</v>
      </c>
      <c r="G159" s="48">
        <f t="shared" si="7"/>
        <v>1.5694107575973746</v>
      </c>
      <c r="H159" s="89">
        <f t="shared" si="8"/>
        <v>6.432045517114802</v>
      </c>
      <c r="I159" s="53">
        <f t="shared" si="9"/>
        <v>7.102097009118298</v>
      </c>
      <c r="J159" s="89"/>
      <c r="K159" s="52"/>
    </row>
    <row r="160" spans="2:11" s="5" customFormat="1" ht="12.75" customHeight="1">
      <c r="B160" s="77"/>
      <c r="C160" s="77"/>
      <c r="D160" s="45"/>
      <c r="E160" s="90"/>
      <c r="F160" s="75"/>
      <c r="G160" s="48"/>
      <c r="H160" s="89"/>
      <c r="I160" s="49"/>
      <c r="J160" s="89"/>
      <c r="K160" s="8"/>
    </row>
    <row r="161" spans="2:11" s="5" customFormat="1" ht="12.75" customHeight="1">
      <c r="B161" s="70" t="s">
        <v>887</v>
      </c>
      <c r="C161" s="70"/>
      <c r="D161" s="38">
        <v>29440</v>
      </c>
      <c r="E161" s="105"/>
      <c r="F161" s="71">
        <v>25115</v>
      </c>
      <c r="G161" s="41">
        <f t="shared" si="7"/>
        <v>-14.690896739130435</v>
      </c>
      <c r="H161" s="88">
        <f>SUM(H163:H170)</f>
        <v>100</v>
      </c>
      <c r="I161" s="51">
        <f>SUM(I163:I170)</f>
        <v>100</v>
      </c>
      <c r="J161" s="89"/>
      <c r="K161" s="52"/>
    </row>
    <row r="162" spans="2:11" s="5" customFormat="1" ht="12.75" customHeight="1">
      <c r="B162" s="77"/>
      <c r="C162" s="77"/>
      <c r="D162" s="45"/>
      <c r="E162" s="90"/>
      <c r="F162" s="75"/>
      <c r="G162" s="48"/>
      <c r="H162" s="89"/>
      <c r="I162" s="53"/>
      <c r="J162" s="89"/>
      <c r="K162" s="52"/>
    </row>
    <row r="163" spans="2:11" s="5" customFormat="1" ht="12.75" customHeight="1">
      <c r="B163" s="77" t="s">
        <v>879</v>
      </c>
      <c r="C163" s="77"/>
      <c r="D163" s="45">
        <v>1253</v>
      </c>
      <c r="E163" s="90"/>
      <c r="F163" s="75">
        <v>1254</v>
      </c>
      <c r="G163" s="48">
        <f t="shared" si="7"/>
        <v>0.07980845969672785</v>
      </c>
      <c r="H163" s="89">
        <f>D163/$D$161*100</f>
        <v>4.256114130434783</v>
      </c>
      <c r="I163" s="53">
        <f>F163/$F$161*100</f>
        <v>4.993032052558232</v>
      </c>
      <c r="J163" s="89"/>
      <c r="K163" s="52"/>
    </row>
    <row r="164" spans="2:11" s="5" customFormat="1" ht="12.75" customHeight="1">
      <c r="B164" s="77" t="s">
        <v>880</v>
      </c>
      <c r="C164" s="77"/>
      <c r="D164" s="45">
        <v>2585</v>
      </c>
      <c r="E164" s="90"/>
      <c r="F164" s="75">
        <v>2559</v>
      </c>
      <c r="G164" s="48">
        <f t="shared" si="7"/>
        <v>-1.0058027079303675</v>
      </c>
      <c r="H164" s="89">
        <f aca="true" t="shared" si="10" ref="H164:H170">D164/$D$161*100</f>
        <v>8.780570652173914</v>
      </c>
      <c r="I164" s="53">
        <f aca="true" t="shared" si="11" ref="I164:I170">F164/$F$161*100</f>
        <v>10.189130001990844</v>
      </c>
      <c r="J164" s="89"/>
      <c r="K164" s="52"/>
    </row>
    <row r="165" spans="2:11" s="5" customFormat="1" ht="12.75" customHeight="1">
      <c r="B165" s="77" t="s">
        <v>881</v>
      </c>
      <c r="C165" s="77"/>
      <c r="D165" s="45">
        <v>6295</v>
      </c>
      <c r="E165" s="90"/>
      <c r="F165" s="75">
        <v>5491</v>
      </c>
      <c r="G165" s="48">
        <f t="shared" si="7"/>
        <v>-12.77204130262113</v>
      </c>
      <c r="H165" s="89">
        <f t="shared" si="10"/>
        <v>21.382472826086957</v>
      </c>
      <c r="I165" s="53">
        <f t="shared" si="11"/>
        <v>21.86342823014135</v>
      </c>
      <c r="J165" s="89"/>
      <c r="K165" s="52"/>
    </row>
    <row r="166" spans="2:11" s="5" customFormat="1" ht="12.75" customHeight="1">
      <c r="B166" s="77" t="s">
        <v>882</v>
      </c>
      <c r="C166" s="77"/>
      <c r="D166" s="45">
        <v>7089</v>
      </c>
      <c r="E166" s="90"/>
      <c r="F166" s="75">
        <v>5980</v>
      </c>
      <c r="G166" s="48">
        <f t="shared" si="7"/>
        <v>-15.643955423896177</v>
      </c>
      <c r="H166" s="89">
        <f t="shared" si="10"/>
        <v>24.079483695652172</v>
      </c>
      <c r="I166" s="53">
        <f t="shared" si="11"/>
        <v>23.810471829583914</v>
      </c>
      <c r="J166" s="89"/>
      <c r="K166" s="52"/>
    </row>
    <row r="167" spans="2:11" s="5" customFormat="1" ht="12.75" customHeight="1">
      <c r="B167" s="77" t="s">
        <v>883</v>
      </c>
      <c r="C167" s="77"/>
      <c r="D167" s="45">
        <v>3571</v>
      </c>
      <c r="E167" s="90"/>
      <c r="F167" s="75">
        <v>3390</v>
      </c>
      <c r="G167" s="48">
        <f t="shared" si="7"/>
        <v>-5.068608232987958</v>
      </c>
      <c r="H167" s="89">
        <f t="shared" si="10"/>
        <v>12.12975543478261</v>
      </c>
      <c r="I167" s="53">
        <f t="shared" si="11"/>
        <v>13.49790961576747</v>
      </c>
      <c r="J167" s="89"/>
      <c r="K167" s="52"/>
    </row>
    <row r="168" spans="2:11" s="5" customFormat="1" ht="12.75" customHeight="1">
      <c r="B168" s="77" t="s">
        <v>884</v>
      </c>
      <c r="C168" s="77"/>
      <c r="D168" s="45">
        <v>4255</v>
      </c>
      <c r="E168" s="90"/>
      <c r="F168" s="75">
        <v>2828</v>
      </c>
      <c r="G168" s="48">
        <f t="shared" si="7"/>
        <v>-33.53701527614571</v>
      </c>
      <c r="H168" s="89">
        <f t="shared" si="10"/>
        <v>14.453125</v>
      </c>
      <c r="I168" s="53">
        <f t="shared" si="11"/>
        <v>11.260203065896874</v>
      </c>
      <c r="J168" s="89"/>
      <c r="K168" s="52"/>
    </row>
    <row r="169" spans="2:11" s="5" customFormat="1" ht="12.75" customHeight="1">
      <c r="B169" s="77" t="s">
        <v>885</v>
      </c>
      <c r="C169" s="77"/>
      <c r="D169" s="45">
        <v>3145</v>
      </c>
      <c r="E169" s="90"/>
      <c r="F169" s="75">
        <v>2670</v>
      </c>
      <c r="G169" s="48">
        <f t="shared" si="7"/>
        <v>-15.103338632750399</v>
      </c>
      <c r="H169" s="89">
        <f t="shared" si="10"/>
        <v>10.682744565217392</v>
      </c>
      <c r="I169" s="53">
        <f t="shared" si="11"/>
        <v>10.631096954011547</v>
      </c>
      <c r="J169" s="89"/>
      <c r="K169" s="52"/>
    </row>
    <row r="170" spans="2:11" s="5" customFormat="1" ht="12.75" customHeight="1">
      <c r="B170" s="77" t="s">
        <v>886</v>
      </c>
      <c r="C170" s="77"/>
      <c r="D170" s="45">
        <v>1247</v>
      </c>
      <c r="E170" s="90"/>
      <c r="F170" s="75">
        <v>943</v>
      </c>
      <c r="G170" s="48">
        <f t="shared" si="7"/>
        <v>-24.3785084202085</v>
      </c>
      <c r="H170" s="89">
        <f t="shared" si="10"/>
        <v>4.235733695652174</v>
      </c>
      <c r="I170" s="53">
        <f t="shared" si="11"/>
        <v>3.754728250049771</v>
      </c>
      <c r="J170" s="89"/>
      <c r="K170" s="52"/>
    </row>
    <row r="171" spans="2:11" s="5" customFormat="1" ht="12.75" customHeight="1">
      <c r="B171" s="77"/>
      <c r="C171" s="77"/>
      <c r="D171" s="45"/>
      <c r="E171" s="90"/>
      <c r="F171" s="75"/>
      <c r="G171" s="48"/>
      <c r="H171" s="89"/>
      <c r="I171" s="49"/>
      <c r="J171" s="89"/>
      <c r="K171" s="8"/>
    </row>
    <row r="172" spans="2:11" s="5" customFormat="1" ht="12.75" customHeight="1">
      <c r="B172" s="70" t="s">
        <v>888</v>
      </c>
      <c r="C172" s="70"/>
      <c r="D172" s="38">
        <v>79530</v>
      </c>
      <c r="E172" s="105"/>
      <c r="F172" s="71">
        <v>75123</v>
      </c>
      <c r="G172" s="41">
        <f t="shared" si="7"/>
        <v>-5.541305167861185</v>
      </c>
      <c r="H172" s="88">
        <f>SUM(H174:H181)</f>
        <v>100</v>
      </c>
      <c r="I172" s="51">
        <f>SUM(I174:I181)</f>
        <v>100.00000000000001</v>
      </c>
      <c r="J172" s="89"/>
      <c r="K172" s="52"/>
    </row>
    <row r="173" spans="2:11" s="5" customFormat="1" ht="12.75" customHeight="1">
      <c r="B173" s="77"/>
      <c r="C173" s="77"/>
      <c r="D173" s="45"/>
      <c r="E173" s="90"/>
      <c r="F173" s="75"/>
      <c r="G173" s="48"/>
      <c r="H173" s="89"/>
      <c r="I173" s="53"/>
      <c r="J173" s="89"/>
      <c r="K173" s="52"/>
    </row>
    <row r="174" spans="2:11" s="5" customFormat="1" ht="12.75" customHeight="1">
      <c r="B174" s="77" t="s">
        <v>879</v>
      </c>
      <c r="C174" s="77"/>
      <c r="D174" s="45">
        <v>13499</v>
      </c>
      <c r="E174" s="90"/>
      <c r="F174" s="75">
        <v>12270</v>
      </c>
      <c r="G174" s="48">
        <f>(F174-D174)/D174*100</f>
        <v>-9.104378102081636</v>
      </c>
      <c r="H174" s="89">
        <f>D174/$D$172*100</f>
        <v>16.973469131145478</v>
      </c>
      <c r="I174" s="53">
        <f>F174/$F$172*100</f>
        <v>16.33321352981111</v>
      </c>
      <c r="J174" s="89"/>
      <c r="K174" s="52"/>
    </row>
    <row r="175" spans="2:11" s="5" customFormat="1" ht="12.75" customHeight="1">
      <c r="B175" s="77" t="s">
        <v>880</v>
      </c>
      <c r="C175" s="77"/>
      <c r="D175" s="45">
        <v>12161</v>
      </c>
      <c r="E175" s="90"/>
      <c r="F175" s="75">
        <v>10852</v>
      </c>
      <c r="G175" s="48">
        <f t="shared" si="7"/>
        <v>-10.763917440999919</v>
      </c>
      <c r="H175" s="89">
        <f aca="true" t="shared" si="12" ref="H175:H181">D175/$D$172*100</f>
        <v>15.29108512511002</v>
      </c>
      <c r="I175" s="53">
        <f aca="true" t="shared" si="13" ref="I175:I181">F175/$F$172*100</f>
        <v>14.44564247966668</v>
      </c>
      <c r="J175" s="89"/>
      <c r="K175" s="52"/>
    </row>
    <row r="176" spans="2:11" s="5" customFormat="1" ht="12.75" customHeight="1">
      <c r="B176" s="77" t="s">
        <v>881</v>
      </c>
      <c r="C176" s="77"/>
      <c r="D176" s="45">
        <v>15842</v>
      </c>
      <c r="E176" s="90"/>
      <c r="F176" s="75">
        <v>14975</v>
      </c>
      <c r="G176" s="48">
        <f t="shared" si="7"/>
        <v>-5.472793839161723</v>
      </c>
      <c r="H176" s="89">
        <f t="shared" si="12"/>
        <v>19.91952722243179</v>
      </c>
      <c r="I176" s="53">
        <f t="shared" si="13"/>
        <v>19.933974947752354</v>
      </c>
      <c r="J176" s="89"/>
      <c r="K176" s="52"/>
    </row>
    <row r="177" spans="2:11" s="5" customFormat="1" ht="12.75" customHeight="1">
      <c r="B177" s="77" t="s">
        <v>882</v>
      </c>
      <c r="C177" s="77"/>
      <c r="D177" s="45">
        <v>13809</v>
      </c>
      <c r="E177" s="90"/>
      <c r="F177" s="75">
        <v>13102</v>
      </c>
      <c r="G177" s="48">
        <f t="shared" si="7"/>
        <v>-5.11984937359693</v>
      </c>
      <c r="H177" s="89">
        <f t="shared" si="12"/>
        <v>17.363259147491515</v>
      </c>
      <c r="I177" s="53">
        <f t="shared" si="13"/>
        <v>17.440730535255515</v>
      </c>
      <c r="J177" s="89"/>
      <c r="K177" s="52"/>
    </row>
    <row r="178" spans="2:11" s="5" customFormat="1" ht="12.75" customHeight="1">
      <c r="B178" s="77" t="s">
        <v>883</v>
      </c>
      <c r="C178" s="77"/>
      <c r="D178" s="45">
        <v>5779</v>
      </c>
      <c r="E178" s="90"/>
      <c r="F178" s="75">
        <v>5467</v>
      </c>
      <c r="G178" s="48">
        <f t="shared" si="7"/>
        <v>-5.398857933898599</v>
      </c>
      <c r="H178" s="89">
        <f t="shared" si="12"/>
        <v>7.266440336979755</v>
      </c>
      <c r="I178" s="53">
        <f t="shared" si="13"/>
        <v>7.277398399957404</v>
      </c>
      <c r="J178" s="89"/>
      <c r="K178" s="52"/>
    </row>
    <row r="179" spans="2:11" s="5" customFormat="1" ht="12.75" customHeight="1">
      <c r="B179" s="77" t="s">
        <v>884</v>
      </c>
      <c r="C179" s="77"/>
      <c r="D179" s="45">
        <v>6100</v>
      </c>
      <c r="E179" s="90"/>
      <c r="F179" s="75">
        <v>6302</v>
      </c>
      <c r="G179" s="48">
        <f t="shared" si="7"/>
        <v>3.3114754098360657</v>
      </c>
      <c r="H179" s="89">
        <f t="shared" si="12"/>
        <v>7.670061611970326</v>
      </c>
      <c r="I179" s="53">
        <f t="shared" si="13"/>
        <v>8.388908856142594</v>
      </c>
      <c r="J179" s="89"/>
      <c r="K179" s="52"/>
    </row>
    <row r="180" spans="2:11" s="5" customFormat="1" ht="12.75" customHeight="1">
      <c r="B180" s="77" t="s">
        <v>885</v>
      </c>
      <c r="C180" s="77"/>
      <c r="D180" s="45">
        <v>6578</v>
      </c>
      <c r="E180" s="90"/>
      <c r="F180" s="75">
        <v>5979</v>
      </c>
      <c r="G180" s="48">
        <f t="shared" si="7"/>
        <v>-9.106111280024324</v>
      </c>
      <c r="H180" s="89">
        <f t="shared" si="12"/>
        <v>8.271092669432917</v>
      </c>
      <c r="I180" s="53">
        <f t="shared" si="13"/>
        <v>7.958947326384728</v>
      </c>
      <c r="J180" s="89"/>
      <c r="K180" s="52"/>
    </row>
    <row r="181" spans="2:11" s="5" customFormat="1" ht="12.75" customHeight="1">
      <c r="B181" s="77" t="s">
        <v>886</v>
      </c>
      <c r="C181" s="77"/>
      <c r="D181" s="45">
        <v>5762</v>
      </c>
      <c r="E181" s="90"/>
      <c r="F181" s="75">
        <v>6176</v>
      </c>
      <c r="G181" s="48">
        <f t="shared" si="7"/>
        <v>7.185005206525512</v>
      </c>
      <c r="H181" s="89">
        <f t="shared" si="12"/>
        <v>7.245064755438199</v>
      </c>
      <c r="I181" s="53">
        <f t="shared" si="13"/>
        <v>8.221183925029617</v>
      </c>
      <c r="J181" s="89"/>
      <c r="K181" s="52"/>
    </row>
    <row r="182" spans="2:11" s="5" customFormat="1" ht="12.75" customHeight="1" thickBot="1">
      <c r="B182" s="23"/>
      <c r="C182" s="23"/>
      <c r="D182" s="24"/>
      <c r="E182" s="24"/>
      <c r="F182" s="79"/>
      <c r="G182" s="106"/>
      <c r="H182" s="23"/>
      <c r="I182" s="80"/>
      <c r="J182" s="20"/>
      <c r="K182" s="8"/>
    </row>
    <row r="183" s="16" customFormat="1" ht="15" customHeight="1"/>
    <row r="184" s="5" customFormat="1" ht="19.5" customHeight="1"/>
    <row r="185" spans="13:17" s="5" customFormat="1" ht="19.5" customHeight="1">
      <c r="M185" s="5" t="s">
        <v>837</v>
      </c>
      <c r="N185" s="5" t="s">
        <v>838</v>
      </c>
      <c r="O185" s="5" t="s">
        <v>889</v>
      </c>
      <c r="P185" s="5" t="s">
        <v>890</v>
      </c>
      <c r="Q185" s="5" t="s">
        <v>891</v>
      </c>
    </row>
    <row r="186" spans="12:17" s="5" customFormat="1" ht="11.25">
      <c r="L186" s="5" t="s">
        <v>892</v>
      </c>
      <c r="M186" s="81">
        <v>1278</v>
      </c>
      <c r="N186" s="81">
        <v>1144</v>
      </c>
      <c r="O186" s="82">
        <f aca="true" t="shared" si="14" ref="O186:O197">M186/$M$200*100</f>
        <v>2.1337340345604807</v>
      </c>
      <c r="P186" s="82">
        <f aca="true" t="shared" si="15" ref="P186:P197">N186/$N$200*100</f>
        <v>1.9952560346030417</v>
      </c>
      <c r="Q186" s="83">
        <f aca="true" t="shared" si="16" ref="Q186:Q199">(N186-M186)/M186*100</f>
        <v>-10.485133020344287</v>
      </c>
    </row>
    <row r="187" spans="12:17" s="5" customFormat="1" ht="11.25">
      <c r="L187" s="5" t="s">
        <v>893</v>
      </c>
      <c r="M187" s="81">
        <v>4231</v>
      </c>
      <c r="N187" s="81">
        <v>3729</v>
      </c>
      <c r="O187" s="82">
        <f t="shared" si="14"/>
        <v>7.064028716921279</v>
      </c>
      <c r="P187" s="82">
        <f t="shared" si="15"/>
        <v>6.503767266638762</v>
      </c>
      <c r="Q187" s="83">
        <f t="shared" si="16"/>
        <v>-11.86480737414323</v>
      </c>
    </row>
    <row r="188" spans="12:17" s="5" customFormat="1" ht="11.25">
      <c r="L188" s="5" t="s">
        <v>894</v>
      </c>
      <c r="M188" s="81">
        <v>4199</v>
      </c>
      <c r="N188" s="81">
        <v>3916</v>
      </c>
      <c r="O188" s="82">
        <f t="shared" si="14"/>
        <v>7.010601886634944</v>
      </c>
      <c r="P188" s="82">
        <f t="shared" si="15"/>
        <v>6.829914887679643</v>
      </c>
      <c r="Q188" s="83">
        <f t="shared" si="16"/>
        <v>-6.739699928554417</v>
      </c>
    </row>
    <row r="189" spans="12:17" s="5" customFormat="1" ht="11.25">
      <c r="L189" s="5" t="s">
        <v>895</v>
      </c>
      <c r="M189" s="81">
        <v>9097</v>
      </c>
      <c r="N189" s="81">
        <v>7857</v>
      </c>
      <c r="O189" s="82">
        <f t="shared" si="14"/>
        <v>15.188246097337007</v>
      </c>
      <c r="P189" s="82">
        <f t="shared" si="15"/>
        <v>13.703432398493092</v>
      </c>
      <c r="Q189" s="83">
        <f t="shared" si="16"/>
        <v>-13.630867318896339</v>
      </c>
    </row>
    <row r="190" spans="12:17" s="5" customFormat="1" ht="11.25">
      <c r="L190" s="5" t="s">
        <v>896</v>
      </c>
      <c r="M190" s="81">
        <v>12215</v>
      </c>
      <c r="N190" s="81">
        <v>11041</v>
      </c>
      <c r="O190" s="82">
        <f t="shared" si="14"/>
        <v>20.394022873361717</v>
      </c>
      <c r="P190" s="82">
        <f t="shared" si="15"/>
        <v>19.256662480814846</v>
      </c>
      <c r="Q190" s="83">
        <f t="shared" si="16"/>
        <v>-9.611133851821531</v>
      </c>
    </row>
    <row r="191" spans="12:17" s="5" customFormat="1" ht="11.25">
      <c r="L191" s="5" t="s">
        <v>897</v>
      </c>
      <c r="M191" s="81">
        <v>9630</v>
      </c>
      <c r="N191" s="81">
        <v>9209</v>
      </c>
      <c r="O191" s="82">
        <f t="shared" si="14"/>
        <v>16.078136739293765</v>
      </c>
      <c r="P191" s="82">
        <f t="shared" si="15"/>
        <v>16.061462257569413</v>
      </c>
      <c r="Q191" s="83">
        <f t="shared" si="16"/>
        <v>-4.371754932502596</v>
      </c>
    </row>
    <row r="192" spans="12:17" s="5" customFormat="1" ht="11.25">
      <c r="L192" s="5" t="s">
        <v>898</v>
      </c>
      <c r="M192" s="81">
        <v>5786</v>
      </c>
      <c r="N192" s="81">
        <v>4490</v>
      </c>
      <c r="O192" s="82">
        <f t="shared" si="14"/>
        <v>9.660238751147842</v>
      </c>
      <c r="P192" s="82">
        <f t="shared" si="15"/>
        <v>7.831031114831869</v>
      </c>
      <c r="Q192" s="83">
        <f t="shared" si="16"/>
        <v>-22.398893881783614</v>
      </c>
    </row>
    <row r="193" spans="12:17" s="5" customFormat="1" ht="11.25">
      <c r="L193" s="5" t="s">
        <v>899</v>
      </c>
      <c r="M193" s="81">
        <v>3269</v>
      </c>
      <c r="N193" s="81">
        <v>4000</v>
      </c>
      <c r="O193" s="82">
        <f t="shared" si="14"/>
        <v>5.4578846314383505</v>
      </c>
      <c r="P193" s="82">
        <f t="shared" si="15"/>
        <v>6.976419701409236</v>
      </c>
      <c r="Q193" s="83">
        <f t="shared" si="16"/>
        <v>22.36157846436219</v>
      </c>
    </row>
    <row r="194" spans="12:17" s="5" customFormat="1" ht="11.25">
      <c r="L194" s="5" t="s">
        <v>900</v>
      </c>
      <c r="M194" s="81">
        <v>2405</v>
      </c>
      <c r="N194" s="81">
        <v>2494</v>
      </c>
      <c r="O194" s="82">
        <f t="shared" si="14"/>
        <v>4.015360213707321</v>
      </c>
      <c r="P194" s="82">
        <f t="shared" si="15"/>
        <v>4.349797683828659</v>
      </c>
      <c r="Q194" s="83">
        <f t="shared" si="16"/>
        <v>3.7006237006237006</v>
      </c>
    </row>
    <row r="195" spans="12:17" s="5" customFormat="1" ht="11.25">
      <c r="L195" s="5" t="s">
        <v>901</v>
      </c>
      <c r="M195" s="81">
        <v>2565</v>
      </c>
      <c r="N195" s="81">
        <v>3432</v>
      </c>
      <c r="O195" s="82">
        <f t="shared" si="14"/>
        <v>4.2824943651389935</v>
      </c>
      <c r="P195" s="82">
        <f t="shared" si="15"/>
        <v>5.985768103809125</v>
      </c>
      <c r="Q195" s="83">
        <f t="shared" si="16"/>
        <v>33.801169590643276</v>
      </c>
    </row>
    <row r="196" spans="12:17" s="5" customFormat="1" ht="11.25">
      <c r="L196" s="5" t="s">
        <v>902</v>
      </c>
      <c r="M196" s="81">
        <v>1498</v>
      </c>
      <c r="N196" s="81">
        <v>1626</v>
      </c>
      <c r="O196" s="82">
        <f t="shared" si="14"/>
        <v>2.50104349277903</v>
      </c>
      <c r="P196" s="82">
        <f t="shared" si="15"/>
        <v>2.8359146086228546</v>
      </c>
      <c r="Q196" s="83">
        <f t="shared" si="16"/>
        <v>8.544726301735647</v>
      </c>
    </row>
    <row r="197" spans="12:17" s="5" customFormat="1" ht="11.25">
      <c r="L197" s="5" t="s">
        <v>903</v>
      </c>
      <c r="M197" s="81">
        <v>3722</v>
      </c>
      <c r="N197" s="81">
        <v>4398</v>
      </c>
      <c r="O197" s="82">
        <f t="shared" si="14"/>
        <v>6.214208197679271</v>
      </c>
      <c r="P197" s="82">
        <f t="shared" si="15"/>
        <v>7.6705734616994565</v>
      </c>
      <c r="Q197" s="83">
        <f t="shared" si="16"/>
        <v>18.162278344975817</v>
      </c>
    </row>
    <row r="198" spans="12:17" s="5" customFormat="1" ht="11.25">
      <c r="L198" s="5" t="s">
        <v>904</v>
      </c>
      <c r="M198" s="81">
        <v>19635</v>
      </c>
      <c r="N198" s="81">
        <v>17787</v>
      </c>
      <c r="O198" s="82"/>
      <c r="P198" s="82"/>
      <c r="Q198" s="83">
        <f t="shared" si="16"/>
        <v>-9.411764705882353</v>
      </c>
    </row>
    <row r="199" spans="12:17" s="5" customFormat="1" ht="11.25">
      <c r="L199" s="5" t="s">
        <v>905</v>
      </c>
      <c r="M199" s="81">
        <f>SUM(M186:M198)</f>
        <v>79530</v>
      </c>
      <c r="N199" s="81">
        <f>SUM(N186:N198)</f>
        <v>75123</v>
      </c>
      <c r="O199" s="82">
        <f>SUM(O186:O198)</f>
        <v>100</v>
      </c>
      <c r="P199" s="82">
        <f>N199/$N$199*100</f>
        <v>100</v>
      </c>
      <c r="Q199" s="83">
        <f t="shared" si="16"/>
        <v>-5.541305167861185</v>
      </c>
    </row>
    <row r="200" spans="12:14" s="5" customFormat="1" ht="11.25">
      <c r="L200" s="5" t="s">
        <v>906</v>
      </c>
      <c r="M200" s="81">
        <f>SUM(M186:M197)</f>
        <v>59895</v>
      </c>
      <c r="N200" s="81">
        <f>SUM(N186:N197)</f>
        <v>57336</v>
      </c>
    </row>
    <row r="201" s="5" customFormat="1" ht="11.25"/>
    <row r="202" s="5" customFormat="1" ht="11.25"/>
    <row r="203" s="5" customFormat="1" ht="11.25"/>
    <row r="204" s="5" customFormat="1" ht="11.25"/>
    <row r="205" s="5" customFormat="1" ht="11.25"/>
    <row r="206" s="5" customFormat="1" ht="11.25"/>
    <row r="207" s="5" customFormat="1" ht="11.25"/>
    <row r="208" s="5" customFormat="1" ht="11.25"/>
    <row r="212" ht="19.5" customHeight="1"/>
    <row r="213" ht="19.5" customHeight="1">
      <c r="A213" s="2" t="s">
        <v>1127</v>
      </c>
    </row>
    <row r="214" s="5" customFormat="1" ht="19.5" customHeight="1">
      <c r="A214" s="4" t="s">
        <v>1128</v>
      </c>
    </row>
    <row r="215" s="5" customFormat="1" ht="19.5" customHeight="1">
      <c r="A215" s="4" t="s">
        <v>1085</v>
      </c>
    </row>
    <row r="216" s="5" customFormat="1" ht="19.5" customHeight="1">
      <c r="A216" s="4" t="s">
        <v>1086</v>
      </c>
    </row>
    <row r="217" s="5" customFormat="1" ht="19.5" customHeight="1">
      <c r="A217" s="4" t="s">
        <v>1087</v>
      </c>
    </row>
    <row r="218" s="5" customFormat="1" ht="19.5" customHeight="1">
      <c r="A218" s="4" t="s">
        <v>1088</v>
      </c>
    </row>
    <row r="219" s="5" customFormat="1" ht="19.5" customHeight="1">
      <c r="A219" s="4" t="s">
        <v>1129</v>
      </c>
    </row>
    <row r="220" s="5" customFormat="1" ht="19.5" customHeight="1">
      <c r="A220" s="4" t="s">
        <v>1089</v>
      </c>
    </row>
    <row r="221" s="5" customFormat="1" ht="19.5" customHeight="1">
      <c r="A221" s="4" t="s">
        <v>1130</v>
      </c>
    </row>
    <row r="222" s="5" customFormat="1" ht="19.5" customHeight="1">
      <c r="A222" s="4" t="s">
        <v>1131</v>
      </c>
    </row>
    <row r="223" s="5" customFormat="1" ht="19.5" customHeight="1">
      <c r="A223" s="4" t="s">
        <v>1132</v>
      </c>
    </row>
    <row r="224" s="5" customFormat="1" ht="19.5" customHeight="1"/>
    <row r="225" s="5" customFormat="1" ht="19.5" customHeight="1">
      <c r="A225" s="4" t="s">
        <v>1133</v>
      </c>
    </row>
    <row r="226" s="5" customFormat="1" ht="19.5" customHeight="1">
      <c r="A226" s="4" t="s">
        <v>1134</v>
      </c>
    </row>
    <row r="227" s="5" customFormat="1" ht="19.5" customHeight="1">
      <c r="A227" s="4" t="s">
        <v>1135</v>
      </c>
    </row>
    <row r="228" s="5" customFormat="1" ht="19.5" customHeight="1">
      <c r="A228" s="4" t="s">
        <v>1136</v>
      </c>
    </row>
    <row r="229" s="5" customFormat="1" ht="19.5" customHeight="1">
      <c r="A229" s="4" t="s">
        <v>1137</v>
      </c>
    </row>
    <row r="230" s="5" customFormat="1" ht="19.5" customHeight="1">
      <c r="A230" s="4" t="s">
        <v>1138</v>
      </c>
    </row>
    <row r="231" s="5" customFormat="1" ht="19.5" customHeight="1">
      <c r="A231" s="4" t="s">
        <v>1139</v>
      </c>
    </row>
    <row r="232" s="5" customFormat="1" ht="19.5" customHeight="1"/>
    <row r="233" ht="19.5" customHeight="1" thickBot="1">
      <c r="A233" s="15" t="s">
        <v>1140</v>
      </c>
    </row>
    <row r="234" spans="1:10" ht="27.75" customHeight="1" thickBot="1">
      <c r="A234" s="774" t="s">
        <v>839</v>
      </c>
      <c r="B234" s="775"/>
      <c r="C234" s="17" t="s">
        <v>1141</v>
      </c>
      <c r="D234" s="107" t="s">
        <v>1090</v>
      </c>
      <c r="E234" s="108" t="s">
        <v>1142</v>
      </c>
      <c r="F234" s="19" t="s">
        <v>1090</v>
      </c>
      <c r="G234" s="109" t="s">
        <v>1143</v>
      </c>
      <c r="H234" s="107" t="s">
        <v>1091</v>
      </c>
      <c r="I234" s="110" t="s">
        <v>1144</v>
      </c>
      <c r="J234" s="19" t="s">
        <v>1090</v>
      </c>
    </row>
    <row r="235" spans="1:10" ht="18" customHeight="1">
      <c r="A235" s="20"/>
      <c r="B235" s="8"/>
      <c r="C235" s="67" t="s">
        <v>1145</v>
      </c>
      <c r="D235" s="32" t="s">
        <v>1103</v>
      </c>
      <c r="E235" s="67" t="s">
        <v>1146</v>
      </c>
      <c r="F235" s="34" t="s">
        <v>1103</v>
      </c>
      <c r="G235" s="32" t="s">
        <v>1146</v>
      </c>
      <c r="H235" s="32" t="s">
        <v>1103</v>
      </c>
      <c r="I235" s="67" t="s">
        <v>1146</v>
      </c>
      <c r="J235" s="34" t="s">
        <v>1103</v>
      </c>
    </row>
    <row r="236" spans="1:10" ht="18" customHeight="1">
      <c r="A236" s="35" t="s">
        <v>846</v>
      </c>
      <c r="B236" s="36" t="s">
        <v>847</v>
      </c>
      <c r="C236" s="111">
        <v>100238</v>
      </c>
      <c r="D236" s="36"/>
      <c r="E236" s="112">
        <v>2028</v>
      </c>
      <c r="F236" s="113"/>
      <c r="G236" s="38">
        <v>1220</v>
      </c>
      <c r="H236" s="36"/>
      <c r="I236" s="114">
        <f>C236+E236+G236</f>
        <v>103486</v>
      </c>
      <c r="J236" s="113"/>
    </row>
    <row r="237" spans="1:10" ht="18" customHeight="1">
      <c r="A237" s="20"/>
      <c r="B237" s="8"/>
      <c r="C237" s="115"/>
      <c r="D237" s="8"/>
      <c r="E237" s="116"/>
      <c r="F237" s="49"/>
      <c r="G237" s="45"/>
      <c r="H237" s="8"/>
      <c r="I237" s="117"/>
      <c r="J237" s="49"/>
    </row>
    <row r="238" spans="1:10" ht="18" customHeight="1">
      <c r="A238" s="35" t="s">
        <v>849</v>
      </c>
      <c r="B238" s="36" t="s">
        <v>850</v>
      </c>
      <c r="C238" s="111">
        <v>25115</v>
      </c>
      <c r="D238" s="50">
        <f>SUM(D240:D245)</f>
        <v>100</v>
      </c>
      <c r="E238" s="112">
        <v>368</v>
      </c>
      <c r="F238" s="51">
        <f>SUM(F240:F245)</f>
        <v>100</v>
      </c>
      <c r="G238" s="38">
        <v>346</v>
      </c>
      <c r="H238" s="50">
        <f>SUM(H240:H245)</f>
        <v>100.00000000000001</v>
      </c>
      <c r="I238" s="114">
        <f aca="true" t="shared" si="17" ref="I238:I254">C238+E238+G238</f>
        <v>25829</v>
      </c>
      <c r="J238" s="51">
        <f>SUM(J240:J245)</f>
        <v>100</v>
      </c>
    </row>
    <row r="239" spans="1:10" ht="18" customHeight="1">
      <c r="A239" s="20"/>
      <c r="B239" s="8"/>
      <c r="C239" s="115"/>
      <c r="D239" s="8"/>
      <c r="E239" s="116"/>
      <c r="F239" s="49"/>
      <c r="G239" s="45"/>
      <c r="H239" s="8"/>
      <c r="I239" s="117"/>
      <c r="J239" s="49"/>
    </row>
    <row r="240" spans="1:10" ht="18" customHeight="1">
      <c r="A240" s="20">
        <v>49</v>
      </c>
      <c r="B240" s="8" t="s">
        <v>851</v>
      </c>
      <c r="C240" s="115">
        <v>181</v>
      </c>
      <c r="D240" s="52">
        <f aca="true" t="shared" si="18" ref="D240:D245">C240/$C$238*100</f>
        <v>0.7206848496914194</v>
      </c>
      <c r="E240" s="116">
        <v>0</v>
      </c>
      <c r="F240" s="53">
        <f aca="true" t="shared" si="19" ref="F240:F245">E240/$E$238*100</f>
        <v>0</v>
      </c>
      <c r="G240" s="45">
        <v>8</v>
      </c>
      <c r="H240" s="52">
        <f aca="true" t="shared" si="20" ref="H240:H245">G240/$G$238*100</f>
        <v>2.312138728323699</v>
      </c>
      <c r="I240" s="117">
        <f t="shared" si="17"/>
        <v>189</v>
      </c>
      <c r="J240" s="53">
        <f aca="true" t="shared" si="21" ref="J240:J245">I240/$I$238*100</f>
        <v>0.7317356459793255</v>
      </c>
    </row>
    <row r="241" spans="1:10" ht="18" customHeight="1">
      <c r="A241" s="20">
        <v>50</v>
      </c>
      <c r="B241" s="8" t="s">
        <v>852</v>
      </c>
      <c r="C241" s="115">
        <v>558</v>
      </c>
      <c r="D241" s="52">
        <f t="shared" si="18"/>
        <v>2.22177981286084</v>
      </c>
      <c r="E241" s="116">
        <v>8</v>
      </c>
      <c r="F241" s="53">
        <f t="shared" si="19"/>
        <v>2.1739130434782608</v>
      </c>
      <c r="G241" s="45">
        <v>8</v>
      </c>
      <c r="H241" s="52">
        <f t="shared" si="20"/>
        <v>2.312138728323699</v>
      </c>
      <c r="I241" s="117">
        <f t="shared" si="17"/>
        <v>574</v>
      </c>
      <c r="J241" s="53">
        <f t="shared" si="21"/>
        <v>2.2223082581594333</v>
      </c>
    </row>
    <row r="242" spans="1:10" ht="18" customHeight="1">
      <c r="A242" s="20">
        <v>51</v>
      </c>
      <c r="B242" s="8" t="s">
        <v>853</v>
      </c>
      <c r="C242" s="115">
        <v>8646</v>
      </c>
      <c r="D242" s="52">
        <f t="shared" si="18"/>
        <v>34.42564204658571</v>
      </c>
      <c r="E242" s="116">
        <v>175</v>
      </c>
      <c r="F242" s="53">
        <f t="shared" si="19"/>
        <v>47.55434782608695</v>
      </c>
      <c r="G242" s="45">
        <v>62</v>
      </c>
      <c r="H242" s="52">
        <f t="shared" si="20"/>
        <v>17.91907514450867</v>
      </c>
      <c r="I242" s="117">
        <f t="shared" si="17"/>
        <v>8883</v>
      </c>
      <c r="J242" s="53">
        <f t="shared" si="21"/>
        <v>34.3915753610283</v>
      </c>
    </row>
    <row r="243" spans="1:10" ht="18" customHeight="1">
      <c r="A243" s="96">
        <v>52</v>
      </c>
      <c r="B243" s="97" t="s">
        <v>854</v>
      </c>
      <c r="C243" s="115">
        <v>5416</v>
      </c>
      <c r="D243" s="52">
        <f t="shared" si="18"/>
        <v>21.56480191120844</v>
      </c>
      <c r="E243" s="116">
        <v>61</v>
      </c>
      <c r="F243" s="53">
        <f t="shared" si="19"/>
        <v>16.57608695652174</v>
      </c>
      <c r="G243" s="45">
        <v>73</v>
      </c>
      <c r="H243" s="52">
        <f t="shared" si="20"/>
        <v>21.09826589595376</v>
      </c>
      <c r="I243" s="117">
        <f t="shared" si="17"/>
        <v>5550</v>
      </c>
      <c r="J243" s="53">
        <f t="shared" si="21"/>
        <v>21.487475318440513</v>
      </c>
    </row>
    <row r="244" spans="1:10" ht="18" customHeight="1">
      <c r="A244" s="20">
        <v>53</v>
      </c>
      <c r="B244" s="8" t="s">
        <v>855</v>
      </c>
      <c r="C244" s="115">
        <v>5837</v>
      </c>
      <c r="D244" s="52">
        <f t="shared" si="18"/>
        <v>23.24109098148517</v>
      </c>
      <c r="E244" s="116">
        <v>21</v>
      </c>
      <c r="F244" s="53">
        <f t="shared" si="19"/>
        <v>5.706521739130435</v>
      </c>
      <c r="G244" s="45">
        <v>91</v>
      </c>
      <c r="H244" s="52">
        <f t="shared" si="20"/>
        <v>26.300578034682083</v>
      </c>
      <c r="I244" s="117">
        <f t="shared" si="17"/>
        <v>5949</v>
      </c>
      <c r="J244" s="53">
        <f t="shared" si="21"/>
        <v>23.032250571063535</v>
      </c>
    </row>
    <row r="245" spans="1:10" ht="18" customHeight="1">
      <c r="A245" s="20">
        <v>54</v>
      </c>
      <c r="B245" s="8" t="s">
        <v>856</v>
      </c>
      <c r="C245" s="115">
        <v>4477</v>
      </c>
      <c r="D245" s="52">
        <f t="shared" si="18"/>
        <v>17.826000398168425</v>
      </c>
      <c r="E245" s="116">
        <v>103</v>
      </c>
      <c r="F245" s="53">
        <f t="shared" si="19"/>
        <v>27.98913043478261</v>
      </c>
      <c r="G245" s="45">
        <v>104</v>
      </c>
      <c r="H245" s="52">
        <f t="shared" si="20"/>
        <v>30.057803468208093</v>
      </c>
      <c r="I245" s="117">
        <f t="shared" si="17"/>
        <v>4684</v>
      </c>
      <c r="J245" s="53">
        <f t="shared" si="21"/>
        <v>18.134654845328892</v>
      </c>
    </row>
    <row r="246" spans="1:10" ht="18" customHeight="1">
      <c r="A246" s="20"/>
      <c r="B246" s="8"/>
      <c r="C246" s="115"/>
      <c r="D246" s="8"/>
      <c r="E246" s="116"/>
      <c r="F246" s="49"/>
      <c r="G246" s="45"/>
      <c r="H246" s="8"/>
      <c r="I246" s="117"/>
      <c r="J246" s="49"/>
    </row>
    <row r="247" spans="1:10" ht="18" customHeight="1">
      <c r="A247" s="35" t="s">
        <v>857</v>
      </c>
      <c r="B247" s="36" t="s">
        <v>858</v>
      </c>
      <c r="C247" s="111">
        <v>75123</v>
      </c>
      <c r="D247" s="50">
        <f>SUM(D249:D254)</f>
        <v>100</v>
      </c>
      <c r="E247" s="112">
        <v>1660</v>
      </c>
      <c r="F247" s="51">
        <f>SUM(F249:F254)</f>
        <v>100</v>
      </c>
      <c r="G247" s="38">
        <v>874</v>
      </c>
      <c r="H247" s="50">
        <f>SUM(H249:H254)</f>
        <v>100</v>
      </c>
      <c r="I247" s="114">
        <f t="shared" si="17"/>
        <v>77657</v>
      </c>
      <c r="J247" s="51">
        <f>SUM(J249:J254)</f>
        <v>100</v>
      </c>
    </row>
    <row r="248" spans="1:10" ht="18" customHeight="1">
      <c r="A248" s="20"/>
      <c r="B248" s="8"/>
      <c r="C248" s="115"/>
      <c r="D248" s="8"/>
      <c r="E248" s="116"/>
      <c r="F248" s="49"/>
      <c r="G248" s="45"/>
      <c r="H248" s="8"/>
      <c r="I248" s="117"/>
      <c r="J248" s="49"/>
    </row>
    <row r="249" spans="1:10" ht="18" customHeight="1">
      <c r="A249" s="20">
        <v>55</v>
      </c>
      <c r="B249" s="8" t="s">
        <v>859</v>
      </c>
      <c r="C249" s="115">
        <v>4416</v>
      </c>
      <c r="D249" s="52">
        <f aca="true" t="shared" si="22" ref="D249:D254">C249/$C$247*100</f>
        <v>5.8783594904356855</v>
      </c>
      <c r="E249" s="116">
        <v>18</v>
      </c>
      <c r="F249" s="53">
        <f aca="true" t="shared" si="23" ref="F249:F254">E249/$E$247*100</f>
        <v>1.0843373493975903</v>
      </c>
      <c r="G249" s="45">
        <v>421</v>
      </c>
      <c r="H249" s="52">
        <f aca="true" t="shared" si="24" ref="H249:H254">G249/$G$247*100</f>
        <v>48.16933638443936</v>
      </c>
      <c r="I249" s="117">
        <f t="shared" si="17"/>
        <v>4855</v>
      </c>
      <c r="J249" s="53">
        <f aca="true" t="shared" si="25" ref="J249:J254">I249/$I$247*100</f>
        <v>6.2518510887621215</v>
      </c>
    </row>
    <row r="250" spans="1:10" ht="18" customHeight="1">
      <c r="A250" s="96">
        <v>56</v>
      </c>
      <c r="B250" s="55" t="s">
        <v>860</v>
      </c>
      <c r="C250" s="115">
        <v>6490</v>
      </c>
      <c r="D250" s="52">
        <f t="shared" si="22"/>
        <v>8.639165102565126</v>
      </c>
      <c r="E250" s="116">
        <v>146</v>
      </c>
      <c r="F250" s="53">
        <f t="shared" si="23"/>
        <v>8.795180722891565</v>
      </c>
      <c r="G250" s="45">
        <v>184</v>
      </c>
      <c r="H250" s="52">
        <f t="shared" si="24"/>
        <v>21.052631578947366</v>
      </c>
      <c r="I250" s="117">
        <f t="shared" si="17"/>
        <v>6820</v>
      </c>
      <c r="J250" s="53">
        <f t="shared" si="25"/>
        <v>8.782208944460898</v>
      </c>
    </row>
    <row r="251" spans="1:10" ht="18" customHeight="1">
      <c r="A251" s="20">
        <v>57</v>
      </c>
      <c r="B251" s="8" t="s">
        <v>861</v>
      </c>
      <c r="C251" s="115">
        <v>29022</v>
      </c>
      <c r="D251" s="52">
        <f t="shared" si="22"/>
        <v>38.63264246635518</v>
      </c>
      <c r="E251" s="116">
        <v>814</v>
      </c>
      <c r="F251" s="53">
        <f t="shared" si="23"/>
        <v>49.03614457831325</v>
      </c>
      <c r="G251" s="45">
        <v>139</v>
      </c>
      <c r="H251" s="52">
        <f t="shared" si="24"/>
        <v>15.903890160183066</v>
      </c>
      <c r="I251" s="117">
        <f t="shared" si="17"/>
        <v>29975</v>
      </c>
      <c r="J251" s="53">
        <f t="shared" si="25"/>
        <v>38.599224796219275</v>
      </c>
    </row>
    <row r="252" spans="1:10" ht="18" customHeight="1">
      <c r="A252" s="20">
        <v>58</v>
      </c>
      <c r="B252" s="8" t="s">
        <v>862</v>
      </c>
      <c r="C252" s="115">
        <v>5087</v>
      </c>
      <c r="D252" s="52">
        <f t="shared" si="22"/>
        <v>6.771561306124623</v>
      </c>
      <c r="E252" s="116">
        <v>28</v>
      </c>
      <c r="F252" s="53">
        <f t="shared" si="23"/>
        <v>1.6867469879518073</v>
      </c>
      <c r="G252" s="45">
        <v>18</v>
      </c>
      <c r="H252" s="52">
        <f t="shared" si="24"/>
        <v>2.059496567505721</v>
      </c>
      <c r="I252" s="117">
        <f t="shared" si="17"/>
        <v>5133</v>
      </c>
      <c r="J252" s="53">
        <f t="shared" si="25"/>
        <v>6.609835558932228</v>
      </c>
    </row>
    <row r="253" spans="1:10" ht="18" customHeight="1">
      <c r="A253" s="96">
        <v>59</v>
      </c>
      <c r="B253" s="55" t="s">
        <v>863</v>
      </c>
      <c r="C253" s="115">
        <v>4926</v>
      </c>
      <c r="D253" s="52">
        <f t="shared" si="22"/>
        <v>6.557246116369154</v>
      </c>
      <c r="E253" s="116">
        <v>68</v>
      </c>
      <c r="F253" s="53">
        <f t="shared" si="23"/>
        <v>4.096385542168675</v>
      </c>
      <c r="G253" s="45">
        <v>12</v>
      </c>
      <c r="H253" s="52">
        <f t="shared" si="24"/>
        <v>1.3729977116704806</v>
      </c>
      <c r="I253" s="117">
        <f t="shared" si="17"/>
        <v>5006</v>
      </c>
      <c r="J253" s="53">
        <f t="shared" si="25"/>
        <v>6.446295890904877</v>
      </c>
    </row>
    <row r="254" spans="1:10" ht="18" customHeight="1" thickBot="1">
      <c r="A254" s="23">
        <v>60</v>
      </c>
      <c r="B254" s="24" t="s">
        <v>864</v>
      </c>
      <c r="C254" s="118">
        <v>25182</v>
      </c>
      <c r="D254" s="61">
        <f t="shared" si="22"/>
        <v>33.52102551815023</v>
      </c>
      <c r="E254" s="119">
        <v>586</v>
      </c>
      <c r="F254" s="62">
        <f t="shared" si="23"/>
        <v>35.30120481927711</v>
      </c>
      <c r="G254" s="57">
        <v>100</v>
      </c>
      <c r="H254" s="61">
        <f t="shared" si="24"/>
        <v>11.441647597254006</v>
      </c>
      <c r="I254" s="120">
        <f t="shared" si="17"/>
        <v>25868</v>
      </c>
      <c r="J254" s="62">
        <f t="shared" si="25"/>
        <v>33.31058372072061</v>
      </c>
    </row>
  </sheetData>
  <mergeCells count="11">
    <mergeCell ref="A234:B234"/>
    <mergeCell ref="H147:I147"/>
    <mergeCell ref="C148:D148"/>
    <mergeCell ref="E148:F148"/>
    <mergeCell ref="C147:F147"/>
    <mergeCell ref="H55:I55"/>
    <mergeCell ref="A55:B55"/>
    <mergeCell ref="B147:B148"/>
    <mergeCell ref="C55:F55"/>
    <mergeCell ref="C56:D56"/>
    <mergeCell ref="E56:F56"/>
  </mergeCells>
  <printOptions/>
  <pageMargins left="0.4724409448818898" right="0.4330708661417323" top="0.5905511811023623" bottom="0.2755905511811024" header="0.1968503937007874" footer="0.1574803149606299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N200"/>
  <sheetViews>
    <sheetView workbookViewId="0" topLeftCell="A1">
      <selection activeCell="B147" sqref="B147:B148"/>
    </sheetView>
  </sheetViews>
  <sheetFormatPr defaultColWidth="9.00390625" defaultRowHeight="13.5"/>
  <cols>
    <col min="1" max="1" width="7.00390625" style="0" customWidth="1"/>
    <col min="2" max="2" width="27.375" style="0" customWidth="1"/>
    <col min="3" max="3" width="11.125" style="0" customWidth="1"/>
    <col min="4" max="4" width="10.50390625" style="0" customWidth="1"/>
    <col min="5" max="5" width="9.75390625" style="0" customWidth="1"/>
    <col min="6" max="6" width="8.75390625" style="0" customWidth="1"/>
    <col min="7" max="8" width="8.125" style="0" customWidth="1"/>
    <col min="9" max="9" width="15.00390625" style="0" customWidth="1"/>
    <col min="10" max="10" width="9.625" style="0" customWidth="1"/>
  </cols>
  <sheetData>
    <row r="1" ht="19.5" customHeight="1"/>
    <row r="2" spans="1:9" ht="19.5" customHeight="1">
      <c r="A2" s="1" t="s">
        <v>955</v>
      </c>
      <c r="I2" s="2"/>
    </row>
    <row r="3" spans="9:10" ht="19.5" customHeight="1">
      <c r="I3" s="12"/>
      <c r="J3" s="12"/>
    </row>
    <row r="4" spans="1:8" ht="19.5" customHeight="1">
      <c r="A4" s="2" t="s">
        <v>956</v>
      </c>
      <c r="B4" s="3"/>
      <c r="C4" s="3"/>
      <c r="D4" s="3"/>
      <c r="E4" s="3"/>
      <c r="F4" s="3"/>
      <c r="G4" s="3"/>
      <c r="H4" s="3"/>
    </row>
    <row r="5" spans="1:8" ht="19.5" customHeight="1">
      <c r="A5" s="4"/>
      <c r="B5" s="4"/>
      <c r="C5" s="4"/>
      <c r="D5" s="4"/>
      <c r="E5" s="4"/>
      <c r="F5" s="4"/>
      <c r="G5" s="4"/>
      <c r="H5" s="4"/>
    </row>
    <row r="6" spans="1:8" ht="19.5" customHeight="1">
      <c r="A6" s="4" t="s">
        <v>957</v>
      </c>
      <c r="B6" s="4"/>
      <c r="C6" s="4"/>
      <c r="D6" s="4"/>
      <c r="E6" s="4"/>
      <c r="F6" s="4"/>
      <c r="G6" s="4"/>
      <c r="H6" s="4"/>
    </row>
    <row r="7" spans="1:8" ht="19.5" customHeight="1">
      <c r="A7" s="4"/>
      <c r="B7" s="4"/>
      <c r="C7" s="4"/>
      <c r="D7" s="4"/>
      <c r="E7" s="4"/>
      <c r="F7" s="4"/>
      <c r="G7" s="4"/>
      <c r="H7" s="4"/>
    </row>
    <row r="8" spans="1:8" ht="19.5" customHeight="1">
      <c r="A8" s="4"/>
      <c r="B8" s="4"/>
      <c r="C8" s="4"/>
      <c r="D8" s="4"/>
      <c r="E8" s="4"/>
      <c r="F8" s="4"/>
      <c r="G8" s="4"/>
      <c r="H8" s="4"/>
    </row>
    <row r="9" spans="1:8" ht="19.5" customHeight="1">
      <c r="A9" s="4"/>
      <c r="B9" s="4"/>
      <c r="C9" s="4"/>
      <c r="D9" s="4"/>
      <c r="E9" s="4"/>
      <c r="F9" s="4"/>
      <c r="G9" s="4"/>
      <c r="H9" s="4"/>
    </row>
    <row r="10" spans="1:8" ht="19.5" customHeight="1">
      <c r="A10" s="4"/>
      <c r="B10" s="4"/>
      <c r="C10" s="4"/>
      <c r="D10" s="4"/>
      <c r="E10" s="4"/>
      <c r="F10" s="4"/>
      <c r="G10" s="4"/>
      <c r="H10" s="4"/>
    </row>
    <row r="11" spans="1:8" ht="19.5" customHeight="1">
      <c r="A11" s="2" t="s">
        <v>958</v>
      </c>
      <c r="B11" s="4"/>
      <c r="C11" s="4"/>
      <c r="D11" s="4"/>
      <c r="E11" s="4"/>
      <c r="F11" s="4"/>
      <c r="G11" s="4"/>
      <c r="H11" s="4"/>
    </row>
    <row r="12" spans="1:8" ht="19.5" customHeight="1">
      <c r="A12" s="4" t="s">
        <v>959</v>
      </c>
      <c r="B12" s="5"/>
      <c r="C12" s="5"/>
      <c r="D12" s="5"/>
      <c r="E12" s="5"/>
      <c r="F12" s="5"/>
      <c r="G12" s="5"/>
      <c r="H12" s="4"/>
    </row>
    <row r="13" spans="1:8" ht="19.5" customHeight="1">
      <c r="A13" s="4" t="s">
        <v>960</v>
      </c>
      <c r="B13" s="5"/>
      <c r="C13" s="5"/>
      <c r="D13" s="5"/>
      <c r="E13" s="5"/>
      <c r="F13" s="5"/>
      <c r="G13" s="5"/>
      <c r="H13" s="4"/>
    </row>
    <row r="14" spans="1:8" ht="19.5" customHeight="1">
      <c r="A14" s="4" t="s">
        <v>961</v>
      </c>
      <c r="B14" s="5"/>
      <c r="C14" s="5"/>
      <c r="D14" s="5"/>
      <c r="E14" s="5"/>
      <c r="F14" s="5"/>
      <c r="G14" s="5"/>
      <c r="H14" s="4"/>
    </row>
    <row r="15" ht="19.5" customHeight="1"/>
    <row r="16" ht="19.5" customHeight="1"/>
    <row r="17" ht="15" customHeight="1">
      <c r="J17" t="s">
        <v>962</v>
      </c>
    </row>
    <row r="18" spans="9:11" ht="15" customHeight="1">
      <c r="I18" t="s">
        <v>963</v>
      </c>
      <c r="J18" s="13">
        <v>26634</v>
      </c>
      <c r="K18" s="14">
        <v>13.7</v>
      </c>
    </row>
    <row r="19" spans="9:11" ht="15" customHeight="1">
      <c r="I19" t="s">
        <v>964</v>
      </c>
      <c r="J19" s="13">
        <v>28925</v>
      </c>
      <c r="K19" s="14">
        <v>8.6</v>
      </c>
    </row>
    <row r="20" spans="9:11" ht="15" customHeight="1">
      <c r="I20" t="s">
        <v>965</v>
      </c>
      <c r="J20" s="13">
        <v>31296</v>
      </c>
      <c r="K20" s="14">
        <v>8.2</v>
      </c>
    </row>
    <row r="21" spans="9:11" ht="15" customHeight="1">
      <c r="I21" t="s">
        <v>966</v>
      </c>
      <c r="J21" s="13">
        <v>34898</v>
      </c>
      <c r="K21" s="14">
        <v>11.5</v>
      </c>
    </row>
    <row r="22" spans="9:11" ht="15" customHeight="1">
      <c r="I22" t="s">
        <v>967</v>
      </c>
      <c r="J22" s="13">
        <v>36227</v>
      </c>
      <c r="K22" s="14">
        <v>3.8</v>
      </c>
    </row>
    <row r="23" spans="9:11" ht="12.75" customHeight="1">
      <c r="I23" t="s">
        <v>968</v>
      </c>
      <c r="J23" s="13">
        <v>37515</v>
      </c>
      <c r="K23" s="14">
        <v>3.6</v>
      </c>
    </row>
    <row r="24" spans="9:11" ht="15" customHeight="1">
      <c r="I24" t="s">
        <v>969</v>
      </c>
      <c r="J24" s="13">
        <v>35288</v>
      </c>
      <c r="K24" s="14">
        <v>-11.3</v>
      </c>
    </row>
    <row r="25" spans="9:11" ht="15" customHeight="1">
      <c r="I25" t="s">
        <v>970</v>
      </c>
      <c r="J25" s="13">
        <v>27141</v>
      </c>
      <c r="K25" s="14">
        <v>-23.1</v>
      </c>
    </row>
    <row r="26" ht="15" customHeight="1">
      <c r="J26" t="s">
        <v>971</v>
      </c>
    </row>
    <row r="27" spans="9:11" ht="15" customHeight="1">
      <c r="I27" s="6" t="s">
        <v>972</v>
      </c>
      <c r="J27" s="84">
        <v>17087</v>
      </c>
      <c r="K27" s="6">
        <v>12.3</v>
      </c>
    </row>
    <row r="28" spans="9:11" ht="15" customHeight="1">
      <c r="I28" s="6" t="s">
        <v>973</v>
      </c>
      <c r="J28" s="84">
        <v>18875</v>
      </c>
      <c r="K28" s="7">
        <f>(J28-J27)/J27*100</f>
        <v>10.46409551120735</v>
      </c>
    </row>
    <row r="29" spans="9:11" ht="15" customHeight="1">
      <c r="I29" s="6" t="s">
        <v>974</v>
      </c>
      <c r="J29" s="84">
        <v>20395</v>
      </c>
      <c r="K29" s="7">
        <f>(J29-J28)/J28*100</f>
        <v>8.052980132450331</v>
      </c>
    </row>
    <row r="30" spans="9:11" ht="15" customHeight="1">
      <c r="I30" s="6" t="s">
        <v>975</v>
      </c>
      <c r="J30" s="84">
        <v>22399</v>
      </c>
      <c r="K30" s="7">
        <f>(J30-J29)/J29*100</f>
        <v>9.825937729835745</v>
      </c>
    </row>
    <row r="31" spans="9:11" ht="15" customHeight="1">
      <c r="I31" s="6" t="s">
        <v>976</v>
      </c>
      <c r="J31" s="84">
        <v>22854</v>
      </c>
      <c r="K31" s="7">
        <f>(J31-J30)/J30*100</f>
        <v>2.0313406848520024</v>
      </c>
    </row>
    <row r="32" spans="9:11" ht="15" customHeight="1">
      <c r="I32" s="6" t="s">
        <v>977</v>
      </c>
      <c r="J32" s="84">
        <v>23236</v>
      </c>
      <c r="K32" s="7">
        <f>(J32-J31)/J31*100</f>
        <v>1.6714798284764156</v>
      </c>
    </row>
    <row r="33" spans="9:11" ht="15" customHeight="1">
      <c r="I33" s="6" t="s">
        <v>978</v>
      </c>
      <c r="J33" s="84">
        <v>21941</v>
      </c>
      <c r="K33" s="7">
        <v>-12.6</v>
      </c>
    </row>
    <row r="34" spans="9:11" ht="15" customHeight="1">
      <c r="I34" s="6" t="s">
        <v>979</v>
      </c>
      <c r="J34" s="84">
        <v>15323</v>
      </c>
      <c r="K34" s="7">
        <f>(J34-J33)/J33*100</f>
        <v>-30.162709083451073</v>
      </c>
    </row>
    <row r="35" spans="9:11" ht="15" customHeight="1">
      <c r="I35" s="6"/>
      <c r="J35" s="6" t="s">
        <v>980</v>
      </c>
      <c r="K35" s="6"/>
    </row>
    <row r="36" spans="9:11" ht="15" customHeight="1">
      <c r="I36" s="6" t="s">
        <v>963</v>
      </c>
      <c r="J36" s="84">
        <v>9547</v>
      </c>
      <c r="K36" s="7">
        <v>16.4</v>
      </c>
    </row>
    <row r="37" spans="9:11" ht="15" customHeight="1">
      <c r="I37" s="6" t="s">
        <v>964</v>
      </c>
      <c r="J37" s="84">
        <v>10050</v>
      </c>
      <c r="K37" s="7">
        <f>(J37-J36)/J36*100</f>
        <v>5.268670786634544</v>
      </c>
    </row>
    <row r="38" spans="9:11" ht="15" customHeight="1">
      <c r="I38" s="6" t="s">
        <v>965</v>
      </c>
      <c r="J38" s="84">
        <v>10901</v>
      </c>
      <c r="K38" s="7">
        <f aca="true" t="shared" si="0" ref="K38:K43">(J38-J37)/J37*100</f>
        <v>8.467661691542288</v>
      </c>
    </row>
    <row r="39" spans="9:11" ht="15" customHeight="1">
      <c r="I39" s="6" t="s">
        <v>966</v>
      </c>
      <c r="J39" s="84">
        <v>12498</v>
      </c>
      <c r="K39" s="7">
        <f t="shared" si="0"/>
        <v>14.650032107146133</v>
      </c>
    </row>
    <row r="40" spans="9:11" ht="15" customHeight="1">
      <c r="I40" s="6" t="s">
        <v>967</v>
      </c>
      <c r="J40" s="84">
        <v>13373</v>
      </c>
      <c r="K40" s="7">
        <f t="shared" si="0"/>
        <v>7.001120179228676</v>
      </c>
    </row>
    <row r="41" spans="9:11" ht="15" customHeight="1">
      <c r="I41" s="6" t="s">
        <v>968</v>
      </c>
      <c r="J41" s="84">
        <v>14279</v>
      </c>
      <c r="K41" s="7">
        <f t="shared" si="0"/>
        <v>6.7748448366110825</v>
      </c>
    </row>
    <row r="42" spans="9:11" ht="15" customHeight="1">
      <c r="I42" s="6" t="s">
        <v>969</v>
      </c>
      <c r="J42" s="84">
        <v>13347</v>
      </c>
      <c r="K42" s="7">
        <v>-9.1</v>
      </c>
    </row>
    <row r="43" spans="9:11" ht="15" customHeight="1">
      <c r="I43" s="6" t="s">
        <v>970</v>
      </c>
      <c r="J43" s="84">
        <v>11818</v>
      </c>
      <c r="K43" s="7">
        <f t="shared" si="0"/>
        <v>-11.45575784820559</v>
      </c>
    </row>
    <row r="44" spans="9:11" ht="15" customHeight="1">
      <c r="I44" s="6"/>
      <c r="J44" s="6"/>
      <c r="K44" s="7"/>
    </row>
    <row r="45" spans="9:11" ht="15" customHeight="1">
      <c r="I45" s="6"/>
      <c r="J45" s="6"/>
      <c r="K45" s="7"/>
    </row>
    <row r="46" spans="9:11" ht="15" customHeight="1">
      <c r="I46" s="6"/>
      <c r="J46" s="6"/>
      <c r="K46" s="7"/>
    </row>
    <row r="47" spans="9:11" ht="15" customHeight="1">
      <c r="I47" s="6"/>
      <c r="J47" s="6"/>
      <c r="K47" s="7"/>
    </row>
    <row r="48" spans="9:11" ht="15" customHeight="1">
      <c r="I48" s="6"/>
      <c r="J48" s="6"/>
      <c r="K48" s="7"/>
    </row>
    <row r="49" spans="9:11" ht="15" customHeight="1">
      <c r="I49" s="6"/>
      <c r="J49" s="6"/>
      <c r="K49" s="7"/>
    </row>
    <row r="50" spans="9:11" ht="15" customHeight="1">
      <c r="I50" s="6"/>
      <c r="J50" s="6"/>
      <c r="K50" s="7"/>
    </row>
    <row r="51" spans="9:11" ht="15" customHeight="1">
      <c r="I51" s="6"/>
      <c r="J51" s="6"/>
      <c r="K51" s="7"/>
    </row>
    <row r="52" spans="9:11" ht="15" customHeight="1">
      <c r="I52" s="6"/>
      <c r="J52" s="6"/>
      <c r="K52" s="7"/>
    </row>
    <row r="53" spans="9:11" ht="19.5" customHeight="1">
      <c r="I53" s="6"/>
      <c r="J53" s="6"/>
      <c r="K53" s="7"/>
    </row>
    <row r="54" spans="1:11" ht="15" customHeight="1" thickBot="1">
      <c r="A54" s="15" t="s">
        <v>981</v>
      </c>
      <c r="B54" s="16"/>
      <c r="I54" s="6"/>
      <c r="J54" s="6"/>
      <c r="K54" s="7"/>
    </row>
    <row r="55" spans="1:11" s="11" customFormat="1" ht="15" customHeight="1" thickBot="1">
      <c r="A55" s="770" t="s">
        <v>982</v>
      </c>
      <c r="B55" s="771"/>
      <c r="C55" s="774" t="s">
        <v>983</v>
      </c>
      <c r="D55" s="776"/>
      <c r="E55" s="18" t="s">
        <v>984</v>
      </c>
      <c r="F55" s="65" t="s">
        <v>985</v>
      </c>
      <c r="G55" s="774" t="s">
        <v>986</v>
      </c>
      <c r="H55" s="776"/>
      <c r="I55" s="6"/>
      <c r="J55" s="6"/>
      <c r="K55" s="7"/>
    </row>
    <row r="56" spans="1:11" s="11" customFormat="1" ht="15" customHeight="1" thickBot="1">
      <c r="A56" s="23"/>
      <c r="B56" s="24"/>
      <c r="C56" s="85" t="s">
        <v>987</v>
      </c>
      <c r="D56" s="25" t="s">
        <v>988</v>
      </c>
      <c r="E56" s="27" t="s">
        <v>989</v>
      </c>
      <c r="F56" s="26" t="s">
        <v>990</v>
      </c>
      <c r="G56" s="27" t="s">
        <v>991</v>
      </c>
      <c r="H56" s="28" t="s">
        <v>992</v>
      </c>
      <c r="I56" s="6"/>
      <c r="J56" s="6"/>
      <c r="K56" s="7"/>
    </row>
    <row r="57" spans="1:11" s="11" customFormat="1" ht="15" customHeight="1">
      <c r="A57" s="20"/>
      <c r="B57" s="8"/>
      <c r="C57" s="67" t="s">
        <v>993</v>
      </c>
      <c r="D57" s="34" t="s">
        <v>993</v>
      </c>
      <c r="E57" s="32" t="s">
        <v>993</v>
      </c>
      <c r="F57" s="33" t="s">
        <v>994</v>
      </c>
      <c r="G57" s="32" t="s">
        <v>994</v>
      </c>
      <c r="H57" s="34" t="s">
        <v>994</v>
      </c>
      <c r="I57" s="6"/>
      <c r="J57" s="6"/>
      <c r="K57" s="7"/>
    </row>
    <row r="58" spans="1:11" s="11" customFormat="1" ht="15" customHeight="1">
      <c r="A58" s="35" t="s">
        <v>995</v>
      </c>
      <c r="B58" s="36" t="s">
        <v>996</v>
      </c>
      <c r="C58" s="37">
        <v>3528798</v>
      </c>
      <c r="D58" s="39">
        <v>2714120</v>
      </c>
      <c r="E58" s="40">
        <f>D58-C58</f>
        <v>-814678</v>
      </c>
      <c r="F58" s="41">
        <f>(D58-C58)/C58*100</f>
        <v>-23.08655808578445</v>
      </c>
      <c r="G58" s="42" t="s">
        <v>997</v>
      </c>
      <c r="H58" s="43" t="s">
        <v>997</v>
      </c>
      <c r="I58" s="6"/>
      <c r="J58" s="6"/>
      <c r="K58" s="7"/>
    </row>
    <row r="59" spans="1:11" s="11" customFormat="1" ht="15" customHeight="1">
      <c r="A59" s="20"/>
      <c r="B59" s="8"/>
      <c r="C59" s="44"/>
      <c r="D59" s="46"/>
      <c r="E59" s="47"/>
      <c r="F59" s="48"/>
      <c r="G59" s="8"/>
      <c r="H59" s="49"/>
      <c r="I59" s="6"/>
      <c r="J59" s="6"/>
      <c r="K59" s="7"/>
    </row>
    <row r="60" spans="1:11" s="11" customFormat="1" ht="15" customHeight="1">
      <c r="A60" s="35" t="s">
        <v>998</v>
      </c>
      <c r="B60" s="36" t="s">
        <v>999</v>
      </c>
      <c r="C60" s="37">
        <v>2194140</v>
      </c>
      <c r="D60" s="39">
        <v>1532341</v>
      </c>
      <c r="E60" s="40">
        <f aca="true" t="shared" si="1" ref="E60:E76">D60-C60</f>
        <v>-661799</v>
      </c>
      <c r="F60" s="41">
        <f aca="true" t="shared" si="2" ref="F60:F76">(D60-C60)/C60*100</f>
        <v>-30.162113629941572</v>
      </c>
      <c r="G60" s="50">
        <f>C60/$C$60*100</f>
        <v>100</v>
      </c>
      <c r="H60" s="51">
        <f aca="true" t="shared" si="3" ref="H60:H67">D60/$D$60*100</f>
        <v>100</v>
      </c>
      <c r="I60" s="6"/>
      <c r="J60" s="6"/>
      <c r="K60" s="6"/>
    </row>
    <row r="61" spans="1:11" s="11" customFormat="1" ht="15" customHeight="1">
      <c r="A61" s="20"/>
      <c r="B61" s="8"/>
      <c r="C61" s="44"/>
      <c r="D61" s="46"/>
      <c r="E61" s="47"/>
      <c r="F61" s="48"/>
      <c r="G61" s="52"/>
      <c r="H61" s="53"/>
      <c r="I61" s="6"/>
      <c r="J61" s="6"/>
      <c r="K61" s="7"/>
    </row>
    <row r="62" spans="1:11" s="11" customFormat="1" ht="15" customHeight="1">
      <c r="A62" s="20">
        <v>49</v>
      </c>
      <c r="B62" s="8" t="s">
        <v>1000</v>
      </c>
      <c r="C62" s="44">
        <v>17486</v>
      </c>
      <c r="D62" s="46">
        <v>15899</v>
      </c>
      <c r="E62" s="47">
        <f t="shared" si="1"/>
        <v>-1587</v>
      </c>
      <c r="F62" s="48">
        <f t="shared" si="2"/>
        <v>-9.075832094246826</v>
      </c>
      <c r="G62" s="52">
        <f aca="true" t="shared" si="4" ref="G62:G67">C62/$C$60*100</f>
        <v>0.796940942692809</v>
      </c>
      <c r="H62" s="53">
        <f t="shared" si="3"/>
        <v>1.0375627879173108</v>
      </c>
      <c r="I62" s="6"/>
      <c r="J62" s="6"/>
      <c r="K62" s="7"/>
    </row>
    <row r="63" spans="1:11" s="11" customFormat="1" ht="15" customHeight="1">
      <c r="A63" s="20">
        <v>50</v>
      </c>
      <c r="B63" s="8" t="s">
        <v>1001</v>
      </c>
      <c r="C63" s="44">
        <v>22799</v>
      </c>
      <c r="D63" s="46">
        <v>16752</v>
      </c>
      <c r="E63" s="47">
        <f t="shared" si="1"/>
        <v>-6047</v>
      </c>
      <c r="F63" s="48">
        <f t="shared" si="2"/>
        <v>-26.523093118119217</v>
      </c>
      <c r="G63" s="52">
        <f t="shared" si="4"/>
        <v>1.0390859288832983</v>
      </c>
      <c r="H63" s="53">
        <f t="shared" si="3"/>
        <v>1.0932292485810926</v>
      </c>
      <c r="I63" s="6"/>
      <c r="J63" s="6"/>
      <c r="K63" s="7"/>
    </row>
    <row r="64" spans="1:11" s="11" customFormat="1" ht="15" customHeight="1">
      <c r="A64" s="20">
        <v>51</v>
      </c>
      <c r="B64" s="8" t="s">
        <v>1002</v>
      </c>
      <c r="C64" s="44">
        <v>1064619</v>
      </c>
      <c r="D64" s="46">
        <v>650519</v>
      </c>
      <c r="E64" s="47">
        <f t="shared" si="1"/>
        <v>-414100</v>
      </c>
      <c r="F64" s="48">
        <f t="shared" si="2"/>
        <v>-38.89654420971258</v>
      </c>
      <c r="G64" s="52">
        <f t="shared" si="4"/>
        <v>48.52101506740682</v>
      </c>
      <c r="H64" s="53">
        <f t="shared" si="3"/>
        <v>42.452626406263356</v>
      </c>
      <c r="I64" s="6"/>
      <c r="J64" s="6"/>
      <c r="K64" s="7"/>
    </row>
    <row r="65" spans="1:11" s="5" customFormat="1" ht="15" customHeight="1">
      <c r="A65" s="20">
        <v>52</v>
      </c>
      <c r="B65" s="8" t="s">
        <v>1003</v>
      </c>
      <c r="C65" s="44">
        <v>394138</v>
      </c>
      <c r="D65" s="46">
        <v>323207</v>
      </c>
      <c r="E65" s="47">
        <f t="shared" si="1"/>
        <v>-70931</v>
      </c>
      <c r="F65" s="48">
        <f t="shared" si="2"/>
        <v>-17.996488539547062</v>
      </c>
      <c r="G65" s="52">
        <f t="shared" si="4"/>
        <v>17.963211098653687</v>
      </c>
      <c r="H65" s="53">
        <f t="shared" si="3"/>
        <v>21.092367821522757</v>
      </c>
      <c r="I65" s="6"/>
      <c r="J65" s="6"/>
      <c r="K65" s="7"/>
    </row>
    <row r="66" spans="1:11" s="5" customFormat="1" ht="15" customHeight="1">
      <c r="A66" s="20">
        <v>53</v>
      </c>
      <c r="B66" s="8" t="s">
        <v>1004</v>
      </c>
      <c r="C66" s="44">
        <v>392981</v>
      </c>
      <c r="D66" s="46">
        <v>282206</v>
      </c>
      <c r="E66" s="47">
        <f t="shared" si="1"/>
        <v>-110775</v>
      </c>
      <c r="F66" s="48">
        <f t="shared" si="2"/>
        <v>-28.188385698036296</v>
      </c>
      <c r="G66" s="52">
        <f t="shared" si="4"/>
        <v>17.91047973237806</v>
      </c>
      <c r="H66" s="53">
        <f t="shared" si="3"/>
        <v>18.41665791100023</v>
      </c>
      <c r="I66" s="6"/>
      <c r="J66" s="6"/>
      <c r="K66" s="7"/>
    </row>
    <row r="67" spans="1:11" s="5" customFormat="1" ht="15" customHeight="1">
      <c r="A67" s="20">
        <v>54</v>
      </c>
      <c r="B67" s="8" t="s">
        <v>1005</v>
      </c>
      <c r="C67" s="44">
        <v>302117</v>
      </c>
      <c r="D67" s="46">
        <v>243758</v>
      </c>
      <c r="E67" s="47">
        <f t="shared" si="1"/>
        <v>-58359</v>
      </c>
      <c r="F67" s="48">
        <f t="shared" si="2"/>
        <v>-19.316688567674113</v>
      </c>
      <c r="G67" s="52">
        <f t="shared" si="4"/>
        <v>13.769267229985324</v>
      </c>
      <c r="H67" s="53">
        <f t="shared" si="3"/>
        <v>15.907555824715255</v>
      </c>
      <c r="I67" s="6"/>
      <c r="J67" s="6"/>
      <c r="K67" s="7"/>
    </row>
    <row r="68" spans="1:11" s="5" customFormat="1" ht="15" customHeight="1">
      <c r="A68" s="20"/>
      <c r="B68" s="8"/>
      <c r="C68" s="44"/>
      <c r="D68" s="46"/>
      <c r="E68" s="47"/>
      <c r="F68" s="48"/>
      <c r="G68" s="8"/>
      <c r="H68" s="49"/>
      <c r="I68" s="6"/>
      <c r="J68" s="6"/>
      <c r="K68" s="7"/>
    </row>
    <row r="69" spans="1:8" s="5" customFormat="1" ht="15" customHeight="1">
      <c r="A69" s="35" t="s">
        <v>1006</v>
      </c>
      <c r="B69" s="36" t="s">
        <v>1007</v>
      </c>
      <c r="C69" s="37">
        <v>1334658</v>
      </c>
      <c r="D69" s="39">
        <v>1181779</v>
      </c>
      <c r="E69" s="40">
        <f t="shared" si="1"/>
        <v>-152879</v>
      </c>
      <c r="F69" s="41">
        <f t="shared" si="2"/>
        <v>-11.454544909632281</v>
      </c>
      <c r="G69" s="50">
        <f>C69/$C$69*100</f>
        <v>100</v>
      </c>
      <c r="H69" s="51">
        <f>D69/$D$69*100</f>
        <v>100</v>
      </c>
    </row>
    <row r="70" spans="1:8" s="5" customFormat="1" ht="15" customHeight="1">
      <c r="A70" s="20"/>
      <c r="B70" s="8"/>
      <c r="C70" s="44"/>
      <c r="D70" s="46"/>
      <c r="E70" s="47"/>
      <c r="F70" s="48"/>
      <c r="G70" s="52"/>
      <c r="H70" s="53"/>
    </row>
    <row r="71" spans="1:8" s="5" customFormat="1" ht="15" customHeight="1">
      <c r="A71" s="20">
        <v>55</v>
      </c>
      <c r="B71" s="8" t="s">
        <v>1008</v>
      </c>
      <c r="C71" s="44">
        <v>103149</v>
      </c>
      <c r="D71" s="46">
        <v>95919</v>
      </c>
      <c r="E71" s="47">
        <f t="shared" si="1"/>
        <v>-7230</v>
      </c>
      <c r="F71" s="48">
        <f t="shared" si="2"/>
        <v>-7.009277840793415</v>
      </c>
      <c r="G71" s="52">
        <f aca="true" t="shared" si="5" ref="G71:G76">C71/$C$69*100</f>
        <v>7.7284967384903105</v>
      </c>
      <c r="H71" s="53">
        <f aca="true" t="shared" si="6" ref="H71:H76">D71/$D$69*100</f>
        <v>8.116492169855785</v>
      </c>
    </row>
    <row r="72" spans="1:8" s="5" customFormat="1" ht="15" customHeight="1">
      <c r="A72" s="20">
        <v>56</v>
      </c>
      <c r="B72" s="8" t="s">
        <v>1009</v>
      </c>
      <c r="C72" s="44">
        <v>129705</v>
      </c>
      <c r="D72" s="46">
        <v>91956</v>
      </c>
      <c r="E72" s="47">
        <f t="shared" si="1"/>
        <v>-37749</v>
      </c>
      <c r="F72" s="48">
        <f t="shared" si="2"/>
        <v>-29.10373539956054</v>
      </c>
      <c r="G72" s="52">
        <f t="shared" si="5"/>
        <v>9.718219948481185</v>
      </c>
      <c r="H72" s="53">
        <f t="shared" si="6"/>
        <v>7.781150282751683</v>
      </c>
    </row>
    <row r="73" spans="1:8" s="5" customFormat="1" ht="15" customHeight="1">
      <c r="A73" s="20">
        <v>57</v>
      </c>
      <c r="B73" s="8" t="s">
        <v>1010</v>
      </c>
      <c r="C73" s="44">
        <v>438806</v>
      </c>
      <c r="D73" s="46">
        <v>395972</v>
      </c>
      <c r="E73" s="47">
        <f t="shared" si="1"/>
        <v>-42834</v>
      </c>
      <c r="F73" s="48">
        <f t="shared" si="2"/>
        <v>-9.761489131871489</v>
      </c>
      <c r="G73" s="52">
        <f t="shared" si="5"/>
        <v>32.87778591968879</v>
      </c>
      <c r="H73" s="53">
        <f t="shared" si="6"/>
        <v>33.50643394407922</v>
      </c>
    </row>
    <row r="74" spans="1:8" s="5" customFormat="1" ht="15" customHeight="1">
      <c r="A74" s="20">
        <v>58</v>
      </c>
      <c r="B74" s="8" t="s">
        <v>1011</v>
      </c>
      <c r="C74" s="44">
        <v>163853</v>
      </c>
      <c r="D74" s="46">
        <v>125697</v>
      </c>
      <c r="E74" s="47">
        <f t="shared" si="1"/>
        <v>-38156</v>
      </c>
      <c r="F74" s="48">
        <f t="shared" si="2"/>
        <v>-23.286726517061023</v>
      </c>
      <c r="G74" s="52">
        <f t="shared" si="5"/>
        <v>12.2767780210361</v>
      </c>
      <c r="H74" s="53">
        <f t="shared" si="6"/>
        <v>10.636252632683437</v>
      </c>
    </row>
    <row r="75" spans="1:8" s="5" customFormat="1" ht="15" customHeight="1">
      <c r="A75" s="20">
        <v>59</v>
      </c>
      <c r="B75" s="8" t="s">
        <v>1012</v>
      </c>
      <c r="C75" s="44">
        <v>93577</v>
      </c>
      <c r="D75" s="46">
        <v>81569</v>
      </c>
      <c r="E75" s="47">
        <f t="shared" si="1"/>
        <v>-12008</v>
      </c>
      <c r="F75" s="48">
        <f t="shared" si="2"/>
        <v>-12.832213043803497</v>
      </c>
      <c r="G75" s="52">
        <f t="shared" si="5"/>
        <v>7.011309264245972</v>
      </c>
      <c r="H75" s="53">
        <f t="shared" si="6"/>
        <v>6.902221142870197</v>
      </c>
    </row>
    <row r="76" spans="1:8" s="5" customFormat="1" ht="15" customHeight="1" thickBot="1">
      <c r="A76" s="23">
        <v>60</v>
      </c>
      <c r="B76" s="24" t="s">
        <v>1013</v>
      </c>
      <c r="C76" s="56">
        <v>405568</v>
      </c>
      <c r="D76" s="58">
        <v>390666</v>
      </c>
      <c r="E76" s="59">
        <f t="shared" si="1"/>
        <v>-14902</v>
      </c>
      <c r="F76" s="60">
        <f t="shared" si="2"/>
        <v>-3.6743530061543317</v>
      </c>
      <c r="G76" s="61">
        <f t="shared" si="5"/>
        <v>30.387410108057644</v>
      </c>
      <c r="H76" s="62">
        <f t="shared" si="6"/>
        <v>33.05744982775967</v>
      </c>
    </row>
    <row r="77" ht="13.5">
      <c r="E77" s="81"/>
    </row>
    <row r="78" ht="19.5" customHeight="1"/>
    <row r="79" ht="14.25">
      <c r="A79" s="2" t="s">
        <v>1014</v>
      </c>
    </row>
    <row r="80" ht="19.5" customHeight="1">
      <c r="A80" s="3" t="s">
        <v>1015</v>
      </c>
    </row>
    <row r="81" s="5" customFormat="1" ht="19.5" customHeight="1">
      <c r="A81" s="4" t="s">
        <v>1016</v>
      </c>
    </row>
    <row r="82" s="5" customFormat="1" ht="19.5" customHeight="1">
      <c r="A82" s="4" t="s">
        <v>1017</v>
      </c>
    </row>
    <row r="83" s="5" customFormat="1" ht="19.5" customHeight="1">
      <c r="A83" s="4" t="s">
        <v>1018</v>
      </c>
    </row>
    <row r="84" s="5" customFormat="1" ht="19.5" customHeight="1">
      <c r="A84" s="4" t="s">
        <v>1019</v>
      </c>
    </row>
    <row r="85" s="5" customFormat="1" ht="19.5" customHeight="1"/>
    <row r="86" s="5" customFormat="1" ht="19.5" customHeight="1"/>
    <row r="87" s="5" customFormat="1" ht="19.5" customHeight="1"/>
    <row r="88" s="5" customFormat="1" ht="19.5" customHeight="1"/>
    <row r="89" s="5" customFormat="1" ht="19.5" customHeight="1"/>
    <row r="90" s="5" customFormat="1" ht="19.5" customHeight="1"/>
    <row r="91" s="5" customFormat="1" ht="19.5" customHeight="1"/>
    <row r="92" s="5" customFormat="1" ht="19.5" customHeight="1"/>
    <row r="93" s="4" customFormat="1" ht="19.5" customHeight="1"/>
    <row r="94" s="4" customFormat="1" ht="19.5" customHeight="1"/>
    <row r="95" s="4" customFormat="1" ht="19.5" customHeight="1"/>
    <row r="96" s="4" customFormat="1" ht="19.5" customHeight="1"/>
    <row r="97" s="4" customFormat="1" ht="19.5" customHeight="1"/>
    <row r="98" s="4" customFormat="1" ht="19.5" customHeight="1">
      <c r="A98" s="3" t="s">
        <v>1020</v>
      </c>
    </row>
    <row r="99" spans="1:7" s="4" customFormat="1" ht="19.5" customHeight="1">
      <c r="A99" s="4" t="s">
        <v>1021</v>
      </c>
      <c r="B99" s="5"/>
      <c r="C99" s="5"/>
      <c r="D99" s="5"/>
      <c r="E99" s="5"/>
      <c r="F99" s="5"/>
      <c r="G99" s="5"/>
    </row>
    <row r="100" spans="1:7" s="4" customFormat="1" ht="19.5" customHeight="1">
      <c r="A100" s="4" t="s">
        <v>1022</v>
      </c>
      <c r="B100" s="5"/>
      <c r="C100" s="5"/>
      <c r="D100" s="5"/>
      <c r="E100" s="5"/>
      <c r="F100" s="5"/>
      <c r="G100" s="5"/>
    </row>
    <row r="101" s="4" customFormat="1" ht="19.5" customHeight="1"/>
    <row r="102" s="4" customFormat="1" ht="19.5" customHeight="1"/>
    <row r="103" s="11" customFormat="1" ht="19.5" customHeight="1">
      <c r="A103" s="2" t="s">
        <v>1023</v>
      </c>
    </row>
    <row r="104" s="11" customFormat="1" ht="19.5" customHeight="1">
      <c r="A104" s="3" t="s">
        <v>1024</v>
      </c>
    </row>
    <row r="105" s="5" customFormat="1" ht="19.5" customHeight="1">
      <c r="A105" s="4" t="s">
        <v>1025</v>
      </c>
    </row>
    <row r="106" s="5" customFormat="1" ht="19.5" customHeight="1">
      <c r="A106" s="4" t="s">
        <v>1026</v>
      </c>
    </row>
    <row r="107" s="5" customFormat="1" ht="19.5" customHeight="1">
      <c r="A107" s="4" t="s">
        <v>1027</v>
      </c>
    </row>
    <row r="108" s="5" customFormat="1" ht="19.5" customHeight="1">
      <c r="A108" s="4" t="s">
        <v>1028</v>
      </c>
    </row>
    <row r="109" s="5" customFormat="1" ht="19.5" customHeight="1">
      <c r="A109" s="4" t="s">
        <v>1029</v>
      </c>
    </row>
    <row r="110" s="5" customFormat="1" ht="19.5" customHeight="1">
      <c r="A110" s="4" t="s">
        <v>1030</v>
      </c>
    </row>
    <row r="111" s="5" customFormat="1" ht="19.5" customHeight="1"/>
    <row r="112" s="5" customFormat="1" ht="19.5" customHeight="1"/>
    <row r="113" s="16" customFormat="1" ht="19.5" customHeight="1"/>
    <row r="114" s="16" customFormat="1" ht="19.5" customHeight="1"/>
    <row r="115" s="16" customFormat="1" ht="19.5" customHeight="1"/>
    <row r="116" s="16" customFormat="1" ht="19.5" customHeight="1"/>
    <row r="117" s="16" customFormat="1" ht="19.5" customHeight="1"/>
    <row r="118" s="16" customFormat="1" ht="19.5" customHeight="1"/>
    <row r="119" s="16" customFormat="1" ht="19.5" customHeight="1"/>
    <row r="120" s="16" customFormat="1" ht="19.5" customHeight="1"/>
    <row r="121" s="16" customFormat="1" ht="18" customHeight="1"/>
    <row r="122" s="16" customFormat="1" ht="18" customHeight="1"/>
    <row r="123" s="16" customFormat="1" ht="18" customHeight="1"/>
    <row r="124" s="16" customFormat="1" ht="18" customHeight="1"/>
    <row r="125" s="3" customFormat="1" ht="19.5" customHeight="1">
      <c r="A125" s="3" t="s">
        <v>1031</v>
      </c>
    </row>
    <row r="126" s="5" customFormat="1" ht="19.5" customHeight="1">
      <c r="A126" s="4" t="s">
        <v>1032</v>
      </c>
    </row>
    <row r="127" s="5" customFormat="1" ht="19.5" customHeight="1">
      <c r="A127" s="4" t="s">
        <v>1033</v>
      </c>
    </row>
    <row r="128" s="5" customFormat="1" ht="19.5" customHeight="1">
      <c r="A128" s="4" t="s">
        <v>1034</v>
      </c>
    </row>
    <row r="129" s="5" customFormat="1" ht="19.5" customHeight="1"/>
    <row r="130" s="5" customFormat="1" ht="19.5" customHeight="1">
      <c r="A130" s="3" t="s">
        <v>1035</v>
      </c>
    </row>
    <row r="131" s="5" customFormat="1" ht="19.5" customHeight="1">
      <c r="A131" s="4" t="s">
        <v>1036</v>
      </c>
    </row>
    <row r="132" s="5" customFormat="1" ht="19.5" customHeight="1">
      <c r="A132" s="4" t="s">
        <v>1037</v>
      </c>
    </row>
    <row r="133" s="5" customFormat="1" ht="19.5" customHeight="1">
      <c r="A133" s="4" t="s">
        <v>1038</v>
      </c>
    </row>
    <row r="134" s="5" customFormat="1" ht="19.5" customHeight="1">
      <c r="A134" s="4" t="s">
        <v>1039</v>
      </c>
    </row>
    <row r="135" s="5" customFormat="1" ht="19.5" customHeight="1">
      <c r="A135" s="4" t="s">
        <v>1040</v>
      </c>
    </row>
    <row r="136" s="5" customFormat="1" ht="19.5" customHeight="1">
      <c r="A136" s="4" t="s">
        <v>1041</v>
      </c>
    </row>
    <row r="137" s="5" customFormat="1" ht="19.5" customHeight="1"/>
    <row r="138" s="5" customFormat="1" ht="19.5" customHeight="1"/>
    <row r="139" s="5" customFormat="1" ht="19.5" customHeight="1"/>
    <row r="140" s="5" customFormat="1" ht="19.5" customHeight="1"/>
    <row r="141" s="5" customFormat="1" ht="19.5" customHeight="1"/>
    <row r="142" s="5" customFormat="1" ht="19.5" customHeight="1"/>
    <row r="143" s="5" customFormat="1" ht="19.5" customHeight="1"/>
    <row r="144" s="5" customFormat="1" ht="19.5" customHeight="1"/>
    <row r="145" s="16" customFormat="1" ht="19.5" customHeight="1"/>
    <row r="146" s="16" customFormat="1" ht="12.75" customHeight="1" thickBot="1">
      <c r="B146" s="15" t="s">
        <v>1042</v>
      </c>
    </row>
    <row r="147" spans="2:7" s="16" customFormat="1" ht="12.75" customHeight="1" thickBot="1">
      <c r="B147" s="777" t="s">
        <v>1043</v>
      </c>
      <c r="C147" s="774" t="s">
        <v>1044</v>
      </c>
      <c r="D147" s="776"/>
      <c r="E147" s="65" t="s">
        <v>1045</v>
      </c>
      <c r="F147" s="774" t="s">
        <v>1046</v>
      </c>
      <c r="G147" s="776"/>
    </row>
    <row r="148" spans="2:7" s="16" customFormat="1" ht="12.75" customHeight="1" thickBot="1">
      <c r="B148" s="763"/>
      <c r="C148" s="65" t="s">
        <v>1047</v>
      </c>
      <c r="D148" s="65" t="s">
        <v>1048</v>
      </c>
      <c r="E148" s="86" t="s">
        <v>1049</v>
      </c>
      <c r="F148" s="65" t="s">
        <v>1047</v>
      </c>
      <c r="G148" s="65" t="s">
        <v>1048</v>
      </c>
    </row>
    <row r="149" spans="2:7" s="16" customFormat="1" ht="12.75" customHeight="1">
      <c r="B149" s="87"/>
      <c r="C149" s="29" t="s">
        <v>993</v>
      </c>
      <c r="D149" s="31" t="s">
        <v>993</v>
      </c>
      <c r="E149" s="30" t="s">
        <v>994</v>
      </c>
      <c r="F149" s="29" t="s">
        <v>994</v>
      </c>
      <c r="G149" s="31" t="s">
        <v>994</v>
      </c>
    </row>
    <row r="150" spans="2:7" s="16" customFormat="1" ht="12.75" customHeight="1">
      <c r="B150" s="70" t="s">
        <v>1050</v>
      </c>
      <c r="C150" s="37">
        <v>3528798</v>
      </c>
      <c r="D150" s="39">
        <v>2714120</v>
      </c>
      <c r="E150" s="73">
        <f>(D150-C150)/C150*100</f>
        <v>-23.08655808578445</v>
      </c>
      <c r="F150" s="88">
        <f>SUM(F152:F159)</f>
        <v>100</v>
      </c>
      <c r="G150" s="51">
        <f>SUM(G152:G159)</f>
        <v>100</v>
      </c>
    </row>
    <row r="151" spans="2:7" s="16" customFormat="1" ht="7.5" customHeight="1">
      <c r="B151" s="20"/>
      <c r="C151" s="44"/>
      <c r="D151" s="46"/>
      <c r="E151" s="73"/>
      <c r="F151" s="20"/>
      <c r="G151" s="49"/>
    </row>
    <row r="152" spans="2:7" s="16" customFormat="1" ht="12.75" customHeight="1">
      <c r="B152" s="77" t="s">
        <v>1051</v>
      </c>
      <c r="C152" s="44">
        <v>202038</v>
      </c>
      <c r="D152" s="46">
        <v>157001</v>
      </c>
      <c r="E152" s="73">
        <f aca="true" t="shared" si="7" ref="E152:E181">(D152-C152)/C152*100</f>
        <v>-22.29135113196527</v>
      </c>
      <c r="F152" s="89">
        <f>C152/$C$150*100</f>
        <v>5.725405648042194</v>
      </c>
      <c r="G152" s="53">
        <f>D152/$D$150*100</f>
        <v>5.784600533506256</v>
      </c>
    </row>
    <row r="153" spans="2:7" s="16" customFormat="1" ht="12.75" customHeight="1">
      <c r="B153" s="77" t="s">
        <v>1052</v>
      </c>
      <c r="C153" s="44">
        <v>321857</v>
      </c>
      <c r="D153" s="46">
        <v>264975</v>
      </c>
      <c r="E153" s="73">
        <f t="shared" si="7"/>
        <v>-17.673065988932972</v>
      </c>
      <c r="F153" s="89">
        <f aca="true" t="shared" si="8" ref="F153:F159">C153/$C$150*100</f>
        <v>9.120867785574578</v>
      </c>
      <c r="G153" s="53">
        <f aca="true" t="shared" si="9" ref="G153:G159">D153/$D$150*100</f>
        <v>9.762832888744786</v>
      </c>
    </row>
    <row r="154" spans="2:7" s="16" customFormat="1" ht="12.75" customHeight="1">
      <c r="B154" s="77" t="s">
        <v>1053</v>
      </c>
      <c r="C154" s="44">
        <v>646763</v>
      </c>
      <c r="D154" s="46">
        <v>550851</v>
      </c>
      <c r="E154" s="73">
        <f t="shared" si="7"/>
        <v>-14.829543433993594</v>
      </c>
      <c r="F154" s="89">
        <f t="shared" si="8"/>
        <v>18.3281389300266</v>
      </c>
      <c r="G154" s="53">
        <f t="shared" si="9"/>
        <v>20.295749635240888</v>
      </c>
    </row>
    <row r="155" spans="2:7" s="16" customFormat="1" ht="12.75" customHeight="1">
      <c r="B155" s="77" t="s">
        <v>1054</v>
      </c>
      <c r="C155" s="44">
        <v>675191</v>
      </c>
      <c r="D155" s="46">
        <v>552525</v>
      </c>
      <c r="E155" s="73">
        <f t="shared" si="7"/>
        <v>-18.167599982819677</v>
      </c>
      <c r="F155" s="89">
        <f t="shared" si="8"/>
        <v>19.13373902388292</v>
      </c>
      <c r="G155" s="53">
        <f t="shared" si="9"/>
        <v>20.357427085022035</v>
      </c>
    </row>
    <row r="156" spans="2:7" s="16" customFormat="1" ht="12.75" customHeight="1">
      <c r="B156" s="77" t="s">
        <v>1055</v>
      </c>
      <c r="C156" s="44">
        <v>393855</v>
      </c>
      <c r="D156" s="46">
        <v>290138</v>
      </c>
      <c r="E156" s="73">
        <f t="shared" si="7"/>
        <v>-26.333803049345573</v>
      </c>
      <c r="F156" s="89">
        <f t="shared" si="8"/>
        <v>11.161165926754663</v>
      </c>
      <c r="G156" s="53">
        <f t="shared" si="9"/>
        <v>10.689947386261476</v>
      </c>
    </row>
    <row r="157" spans="2:7" s="16" customFormat="1" ht="12.75" customHeight="1">
      <c r="B157" s="77" t="s">
        <v>1056</v>
      </c>
      <c r="C157" s="44">
        <v>509908</v>
      </c>
      <c r="D157" s="46">
        <v>267470</v>
      </c>
      <c r="E157" s="73">
        <f t="shared" si="7"/>
        <v>-47.545439569490966</v>
      </c>
      <c r="F157" s="89">
        <f t="shared" si="8"/>
        <v>14.449906172016647</v>
      </c>
      <c r="G157" s="53">
        <f t="shared" si="9"/>
        <v>9.854759553741175</v>
      </c>
    </row>
    <row r="158" spans="2:7" s="16" customFormat="1" ht="12.75" customHeight="1">
      <c r="B158" s="77" t="s">
        <v>1057</v>
      </c>
      <c r="C158" s="44">
        <v>355781</v>
      </c>
      <c r="D158" s="46">
        <v>310034</v>
      </c>
      <c r="E158" s="73">
        <f t="shared" si="7"/>
        <v>-12.85819085336204</v>
      </c>
      <c r="F158" s="89">
        <f t="shared" si="8"/>
        <v>10.08221496384888</v>
      </c>
      <c r="G158" s="53">
        <f t="shared" si="9"/>
        <v>11.42300266753128</v>
      </c>
    </row>
    <row r="159" spans="2:7" s="16" customFormat="1" ht="12.75" customHeight="1">
      <c r="B159" s="77" t="s">
        <v>1058</v>
      </c>
      <c r="C159" s="44">
        <v>423405</v>
      </c>
      <c r="D159" s="46">
        <v>321126</v>
      </c>
      <c r="E159" s="73">
        <f t="shared" si="7"/>
        <v>-24.1563042477061</v>
      </c>
      <c r="F159" s="89">
        <f t="shared" si="8"/>
        <v>11.99856154985352</v>
      </c>
      <c r="G159" s="53">
        <f t="shared" si="9"/>
        <v>11.831680249952102</v>
      </c>
    </row>
    <row r="160" spans="2:7" s="16" customFormat="1" ht="13.5" customHeight="1">
      <c r="B160" s="77"/>
      <c r="C160" s="44"/>
      <c r="D160" s="46"/>
      <c r="E160" s="73"/>
      <c r="F160" s="89"/>
      <c r="G160" s="53"/>
    </row>
    <row r="161" spans="2:7" s="16" customFormat="1" ht="12.75" customHeight="1">
      <c r="B161" s="70" t="s">
        <v>1059</v>
      </c>
      <c r="C161" s="37">
        <v>2194140</v>
      </c>
      <c r="D161" s="39">
        <v>1532341</v>
      </c>
      <c r="E161" s="73">
        <f t="shared" si="7"/>
        <v>-30.162113629941572</v>
      </c>
      <c r="F161" s="88">
        <f>SUM(F163:F170)</f>
        <v>99.99999999999999</v>
      </c>
      <c r="G161" s="51">
        <f>SUM(G163:G170)</f>
        <v>100.00006525962563</v>
      </c>
    </row>
    <row r="162" spans="2:7" s="16" customFormat="1" ht="6.75" customHeight="1">
      <c r="B162" s="77"/>
      <c r="C162" s="44"/>
      <c r="D162" s="46"/>
      <c r="E162" s="73"/>
      <c r="F162" s="89"/>
      <c r="G162" s="53"/>
    </row>
    <row r="163" spans="2:7" s="16" customFormat="1" ht="12.75" customHeight="1">
      <c r="B163" s="77" t="s">
        <v>1060</v>
      </c>
      <c r="C163" s="44">
        <v>70520</v>
      </c>
      <c r="D163" s="46">
        <v>52714</v>
      </c>
      <c r="E163" s="73">
        <f t="shared" si="7"/>
        <v>-25.249574588769143</v>
      </c>
      <c r="F163" s="89">
        <f>C163/$C$161*100</f>
        <v>3.2140155140510633</v>
      </c>
      <c r="G163" s="53">
        <f>D163/$D$161*100</f>
        <v>3.4400959055458284</v>
      </c>
    </row>
    <row r="164" spans="2:7" s="16" customFormat="1" ht="12.75" customHeight="1">
      <c r="B164" s="77" t="s">
        <v>1052</v>
      </c>
      <c r="C164" s="44">
        <v>138248</v>
      </c>
      <c r="D164" s="46">
        <v>120700</v>
      </c>
      <c r="E164" s="73">
        <f t="shared" si="7"/>
        <v>-12.69313118453793</v>
      </c>
      <c r="F164" s="89">
        <f aca="true" t="shared" si="10" ref="F164:F170">C164/$C$161*100</f>
        <v>6.300782994704075</v>
      </c>
      <c r="G164" s="53">
        <f aca="true" t="shared" si="11" ref="G164:G170">D164/$D$161*100</f>
        <v>7.876836813737935</v>
      </c>
    </row>
    <row r="165" spans="2:7" s="16" customFormat="1" ht="12.75" customHeight="1">
      <c r="B165" s="77" t="s">
        <v>1053</v>
      </c>
      <c r="C165" s="44">
        <v>350228</v>
      </c>
      <c r="D165" s="46">
        <v>274520</v>
      </c>
      <c r="E165" s="73">
        <f t="shared" si="7"/>
        <v>-21.61677535776694</v>
      </c>
      <c r="F165" s="89">
        <f t="shared" si="10"/>
        <v>15.961971432998807</v>
      </c>
      <c r="G165" s="53">
        <f t="shared" si="11"/>
        <v>17.915072428395508</v>
      </c>
    </row>
    <row r="166" spans="2:7" s="16" customFormat="1" ht="12.75" customHeight="1">
      <c r="B166" s="77" t="s">
        <v>1054</v>
      </c>
      <c r="C166" s="44">
        <v>397784</v>
      </c>
      <c r="D166" s="46">
        <v>318070</v>
      </c>
      <c r="E166" s="73">
        <f t="shared" si="7"/>
        <v>-20.03951893489934</v>
      </c>
      <c r="F166" s="89">
        <f t="shared" si="10"/>
        <v>18.129380987539538</v>
      </c>
      <c r="G166" s="53">
        <f t="shared" si="11"/>
        <v>20.757129124653066</v>
      </c>
    </row>
    <row r="167" spans="2:7" s="16" customFormat="1" ht="12.75" customHeight="1">
      <c r="B167" s="77" t="s">
        <v>1055</v>
      </c>
      <c r="C167" s="44">
        <v>295986</v>
      </c>
      <c r="D167" s="46">
        <v>194870</v>
      </c>
      <c r="E167" s="73">
        <f t="shared" si="7"/>
        <v>-34.16242660125817</v>
      </c>
      <c r="F167" s="89">
        <f t="shared" si="10"/>
        <v>13.489841122262025</v>
      </c>
      <c r="G167" s="53">
        <f t="shared" si="11"/>
        <v>12.717143246836049</v>
      </c>
    </row>
    <row r="168" spans="2:7" s="16" customFormat="1" ht="12.75" customHeight="1">
      <c r="B168" s="77" t="s">
        <v>1056</v>
      </c>
      <c r="C168" s="44">
        <v>404019</v>
      </c>
      <c r="D168" s="46">
        <v>166453</v>
      </c>
      <c r="E168" s="73">
        <f t="shared" si="7"/>
        <v>-58.80069996708076</v>
      </c>
      <c r="F168" s="89">
        <f t="shared" si="10"/>
        <v>18.41354699335503</v>
      </c>
      <c r="G168" s="53">
        <f t="shared" si="11"/>
        <v>10.862660465261975</v>
      </c>
    </row>
    <row r="169" spans="2:7" s="16" customFormat="1" ht="12.75" customHeight="1">
      <c r="B169" s="77" t="s">
        <v>1057</v>
      </c>
      <c r="C169" s="44">
        <v>240502</v>
      </c>
      <c r="D169" s="46">
        <v>207721</v>
      </c>
      <c r="E169" s="73">
        <f t="shared" si="7"/>
        <v>-13.630240081163567</v>
      </c>
      <c r="F169" s="89">
        <f t="shared" si="10"/>
        <v>10.961105490078117</v>
      </c>
      <c r="G169" s="53">
        <f t="shared" si="11"/>
        <v>13.555794695828146</v>
      </c>
    </row>
    <row r="170" spans="2:7" s="16" customFormat="1" ht="12.75" customHeight="1">
      <c r="B170" s="77" t="s">
        <v>1058</v>
      </c>
      <c r="C170" s="44">
        <v>296853</v>
      </c>
      <c r="D170" s="46">
        <v>197294</v>
      </c>
      <c r="E170" s="73">
        <f t="shared" si="7"/>
        <v>-33.53814851121599</v>
      </c>
      <c r="F170" s="89">
        <f t="shared" si="10"/>
        <v>13.529355465011347</v>
      </c>
      <c r="G170" s="53">
        <f t="shared" si="11"/>
        <v>12.875332579367123</v>
      </c>
    </row>
    <row r="171" spans="2:7" s="16" customFormat="1" ht="12.75" customHeight="1">
      <c r="B171" s="77"/>
      <c r="C171" s="44"/>
      <c r="D171" s="46"/>
      <c r="E171" s="73"/>
      <c r="F171" s="89"/>
      <c r="G171" s="53"/>
    </row>
    <row r="172" spans="2:7" s="16" customFormat="1" ht="12.75" customHeight="1">
      <c r="B172" s="70" t="s">
        <v>1061</v>
      </c>
      <c r="C172" s="37">
        <v>1334658</v>
      </c>
      <c r="D172" s="39">
        <v>1181779</v>
      </c>
      <c r="E172" s="73">
        <f t="shared" si="7"/>
        <v>-11.454544909632281</v>
      </c>
      <c r="F172" s="88">
        <f>SUM(F174:F181)</f>
        <v>100.00007492556145</v>
      </c>
      <c r="G172" s="51">
        <f>SUM(G174:G181)</f>
        <v>100</v>
      </c>
    </row>
    <row r="173" spans="2:7" s="16" customFormat="1" ht="6.75" customHeight="1">
      <c r="B173" s="77"/>
      <c r="C173" s="44"/>
      <c r="D173" s="46"/>
      <c r="E173" s="73"/>
      <c r="F173" s="89"/>
      <c r="G173" s="53"/>
    </row>
    <row r="174" spans="2:7" s="16" customFormat="1" ht="12.75" customHeight="1">
      <c r="B174" s="77" t="s">
        <v>1062</v>
      </c>
      <c r="C174" s="44">
        <v>131518</v>
      </c>
      <c r="D174" s="46">
        <v>104287</v>
      </c>
      <c r="E174" s="73">
        <f t="shared" si="7"/>
        <v>-20.705150625769857</v>
      </c>
      <c r="F174" s="89">
        <f>C174/$C$172*100</f>
        <v>9.854059991398545</v>
      </c>
      <c r="G174" s="53">
        <f>D174/$D$172*100</f>
        <v>8.824577184058949</v>
      </c>
    </row>
    <row r="175" spans="2:7" s="16" customFormat="1" ht="12.75" customHeight="1">
      <c r="B175" s="77" t="s">
        <v>1052</v>
      </c>
      <c r="C175" s="44">
        <v>183609</v>
      </c>
      <c r="D175" s="46">
        <v>144275</v>
      </c>
      <c r="E175" s="73">
        <f t="shared" si="7"/>
        <v>-21.42269714447549</v>
      </c>
      <c r="F175" s="89">
        <f aca="true" t="shared" si="12" ref="F175:F181">C175/$C$172*100</f>
        <v>13.75700741313505</v>
      </c>
      <c r="G175" s="53">
        <f aca="true" t="shared" si="13" ref="G175:G181">D175/$D$172*100</f>
        <v>12.208289367132096</v>
      </c>
    </row>
    <row r="176" spans="2:7" s="16" customFormat="1" ht="12.75" customHeight="1">
      <c r="B176" s="77" t="s">
        <v>1053</v>
      </c>
      <c r="C176" s="44">
        <v>296535</v>
      </c>
      <c r="D176" s="46">
        <v>276332</v>
      </c>
      <c r="E176" s="73">
        <f t="shared" si="7"/>
        <v>-6.813023757735174</v>
      </c>
      <c r="F176" s="89">
        <f t="shared" si="12"/>
        <v>22.218051365967913</v>
      </c>
      <c r="G176" s="53">
        <f t="shared" si="13"/>
        <v>23.382713688430748</v>
      </c>
    </row>
    <row r="177" spans="2:7" s="16" customFormat="1" ht="12.75" customHeight="1">
      <c r="B177" s="77" t="s">
        <v>1054</v>
      </c>
      <c r="C177" s="44">
        <v>277408</v>
      </c>
      <c r="D177" s="46">
        <v>234455</v>
      </c>
      <c r="E177" s="73">
        <f t="shared" si="7"/>
        <v>-15.483691890644828</v>
      </c>
      <c r="F177" s="89">
        <f t="shared" si="12"/>
        <v>20.784950152023963</v>
      </c>
      <c r="G177" s="53">
        <f t="shared" si="13"/>
        <v>19.83915774438368</v>
      </c>
    </row>
    <row r="178" spans="2:7" s="16" customFormat="1" ht="12.75" customHeight="1">
      <c r="B178" s="77" t="s">
        <v>1055</v>
      </c>
      <c r="C178" s="44">
        <v>97869</v>
      </c>
      <c r="D178" s="46">
        <v>95268</v>
      </c>
      <c r="E178" s="73">
        <f t="shared" si="7"/>
        <v>-2.6576341844710787</v>
      </c>
      <c r="F178" s="89">
        <f t="shared" si="12"/>
        <v>7.332889774009521</v>
      </c>
      <c r="G178" s="53">
        <f t="shared" si="13"/>
        <v>8.061405728143756</v>
      </c>
    </row>
    <row r="179" spans="2:7" s="16" customFormat="1" ht="12.75" customHeight="1">
      <c r="B179" s="77" t="s">
        <v>1056</v>
      </c>
      <c r="C179" s="44">
        <v>105889</v>
      </c>
      <c r="D179" s="46">
        <v>101017</v>
      </c>
      <c r="E179" s="73">
        <f t="shared" si="7"/>
        <v>-4.601044489984795</v>
      </c>
      <c r="F179" s="89">
        <f t="shared" si="12"/>
        <v>7.933792776876174</v>
      </c>
      <c r="G179" s="53">
        <f t="shared" si="13"/>
        <v>8.547875702648296</v>
      </c>
    </row>
    <row r="180" spans="2:7" s="16" customFormat="1" ht="12.75" customHeight="1">
      <c r="B180" s="77" t="s">
        <v>1057</v>
      </c>
      <c r="C180" s="44">
        <v>115279</v>
      </c>
      <c r="D180" s="46">
        <v>102313</v>
      </c>
      <c r="E180" s="73">
        <f t="shared" si="7"/>
        <v>-11.24749520727973</v>
      </c>
      <c r="F180" s="89">
        <f t="shared" si="12"/>
        <v>8.637343798935758</v>
      </c>
      <c r="G180" s="53">
        <f t="shared" si="13"/>
        <v>8.657540876932151</v>
      </c>
    </row>
    <row r="181" spans="2:7" s="16" customFormat="1" ht="12.75" customHeight="1">
      <c r="B181" s="77" t="s">
        <v>1058</v>
      </c>
      <c r="C181" s="44">
        <v>126552</v>
      </c>
      <c r="D181" s="46">
        <v>123832</v>
      </c>
      <c r="E181" s="73">
        <f t="shared" si="7"/>
        <v>-2.149314115936532</v>
      </c>
      <c r="F181" s="89">
        <f t="shared" si="12"/>
        <v>9.48197965321453</v>
      </c>
      <c r="G181" s="53">
        <f t="shared" si="13"/>
        <v>10.478439708270328</v>
      </c>
    </row>
    <row r="182" spans="2:7" s="16" customFormat="1" ht="12.75" customHeight="1" thickBot="1">
      <c r="B182" s="23"/>
      <c r="C182" s="23"/>
      <c r="D182" s="80"/>
      <c r="E182" s="24"/>
      <c r="F182" s="23"/>
      <c r="G182" s="80"/>
    </row>
    <row r="183" s="16" customFormat="1" ht="15" customHeight="1"/>
    <row r="184" s="5" customFormat="1" ht="19.5" customHeight="1"/>
    <row r="185" spans="10:14" s="5" customFormat="1" ht="19.5" customHeight="1">
      <c r="J185" s="5" t="s">
        <v>1063</v>
      </c>
      <c r="K185" s="5" t="s">
        <v>1064</v>
      </c>
      <c r="L185" s="5" t="s">
        <v>1065</v>
      </c>
      <c r="M185" s="5" t="s">
        <v>1066</v>
      </c>
      <c r="N185" s="5" t="s">
        <v>1067</v>
      </c>
    </row>
    <row r="186" spans="9:14" s="5" customFormat="1" ht="11.25">
      <c r="I186" s="5" t="s">
        <v>1068</v>
      </c>
      <c r="J186" s="81">
        <v>6873</v>
      </c>
      <c r="K186" s="81">
        <v>5240</v>
      </c>
      <c r="L186" s="82">
        <f>J186/$J$200*100</f>
        <v>0.6938590495958294</v>
      </c>
      <c r="M186" s="82">
        <f>K186/$K$200*100</f>
        <v>0.5941770647653001</v>
      </c>
      <c r="N186" s="83">
        <f>(K186-J186)/J186*100</f>
        <v>-23.759639167757893</v>
      </c>
    </row>
    <row r="187" spans="9:14" s="5" customFormat="1" ht="11.25">
      <c r="I187" s="5" t="s">
        <v>1069</v>
      </c>
      <c r="J187" s="81">
        <v>30463</v>
      </c>
      <c r="K187" s="81">
        <v>26850</v>
      </c>
      <c r="L187" s="82">
        <f aca="true" t="shared" si="14" ref="L187:L197">J187/$J$200*100</f>
        <v>3.075371486663429</v>
      </c>
      <c r="M187" s="82">
        <f aca="true" t="shared" si="15" ref="M187:M197">K187/$K$200*100</f>
        <v>3.044590494074104</v>
      </c>
      <c r="N187" s="83">
        <f aca="true" t="shared" si="16" ref="N187:N199">(K187-J187)/J187*100</f>
        <v>-11.86028953156288</v>
      </c>
    </row>
    <row r="188" spans="9:14" s="5" customFormat="1" ht="11.25">
      <c r="I188" s="5" t="s">
        <v>1070</v>
      </c>
      <c r="J188" s="81">
        <v>34383</v>
      </c>
      <c r="K188" s="81">
        <v>33153</v>
      </c>
      <c r="L188" s="82">
        <f t="shared" si="14"/>
        <v>3.471112425760716</v>
      </c>
      <c r="M188" s="82">
        <f t="shared" si="15"/>
        <v>3.75930386033664</v>
      </c>
      <c r="N188" s="83">
        <f t="shared" si="16"/>
        <v>-3.5773492714422823</v>
      </c>
    </row>
    <row r="189" spans="9:14" s="5" customFormat="1" ht="11.25">
      <c r="I189" s="5" t="s">
        <v>1071</v>
      </c>
      <c r="J189" s="81">
        <v>92143</v>
      </c>
      <c r="K189" s="81">
        <v>74661</v>
      </c>
      <c r="L189" s="82">
        <f t="shared" si="14"/>
        <v>9.302234018173797</v>
      </c>
      <c r="M189" s="82">
        <f t="shared" si="15"/>
        <v>8.46600263977902</v>
      </c>
      <c r="N189" s="83">
        <f t="shared" si="16"/>
        <v>-18.972683763280987</v>
      </c>
    </row>
    <row r="190" spans="9:14" s="5" customFormat="1" ht="11.25">
      <c r="I190" s="5" t="s">
        <v>1072</v>
      </c>
      <c r="J190" s="81">
        <v>164986</v>
      </c>
      <c r="K190" s="81">
        <v>133915</v>
      </c>
      <c r="L190" s="82">
        <f t="shared" si="14"/>
        <v>16.656049637220647</v>
      </c>
      <c r="M190" s="82">
        <f t="shared" si="15"/>
        <v>15.184965959550603</v>
      </c>
      <c r="N190" s="83">
        <f t="shared" si="16"/>
        <v>-18.83250700059399</v>
      </c>
    </row>
    <row r="191" spans="9:14" s="5" customFormat="1" ht="11.25">
      <c r="I191" s="5" t="s">
        <v>1073</v>
      </c>
      <c r="J191" s="81">
        <v>164109</v>
      </c>
      <c r="K191" s="81">
        <v>143567</v>
      </c>
      <c r="L191" s="82">
        <f t="shared" si="14"/>
        <v>16.56751269752975</v>
      </c>
      <c r="M191" s="82">
        <f t="shared" si="15"/>
        <v>16.279431041442717</v>
      </c>
      <c r="N191" s="83">
        <f t="shared" si="16"/>
        <v>-12.517290337519576</v>
      </c>
    </row>
    <row r="192" spans="9:14" s="5" customFormat="1" ht="11.25">
      <c r="I192" s="5" t="s">
        <v>1074</v>
      </c>
      <c r="J192" s="81">
        <v>138179</v>
      </c>
      <c r="K192" s="81">
        <v>86151</v>
      </c>
      <c r="L192" s="82">
        <f t="shared" si="14"/>
        <v>13.949767148858156</v>
      </c>
      <c r="M192" s="82">
        <f t="shared" si="15"/>
        <v>9.768883264617436</v>
      </c>
      <c r="N192" s="83">
        <f t="shared" si="16"/>
        <v>-37.65261002033594</v>
      </c>
    </row>
    <row r="193" spans="9:14" s="5" customFormat="1" ht="11.25">
      <c r="I193" s="5" t="s">
        <v>1075</v>
      </c>
      <c r="J193" s="81">
        <v>91374</v>
      </c>
      <c r="K193" s="81">
        <v>98224</v>
      </c>
      <c r="L193" s="82">
        <f t="shared" si="14"/>
        <v>9.224600145172314</v>
      </c>
      <c r="M193" s="82">
        <f t="shared" si="15"/>
        <v>11.137871757539472</v>
      </c>
      <c r="N193" s="83">
        <f t="shared" si="16"/>
        <v>7.4966620701731355</v>
      </c>
    </row>
    <row r="194" spans="9:14" s="5" customFormat="1" ht="11.25">
      <c r="I194" s="5" t="s">
        <v>1076</v>
      </c>
      <c r="J194" s="81">
        <v>67060</v>
      </c>
      <c r="K194" s="81">
        <v>58058</v>
      </c>
      <c r="L194" s="82">
        <f t="shared" si="14"/>
        <v>6.769996779557154</v>
      </c>
      <c r="M194" s="82">
        <f t="shared" si="15"/>
        <v>6.58334580651599</v>
      </c>
      <c r="N194" s="83">
        <f t="shared" si="16"/>
        <v>-13.423799582463467</v>
      </c>
    </row>
    <row r="195" spans="9:14" s="5" customFormat="1" ht="11.25">
      <c r="I195" s="5" t="s">
        <v>1077</v>
      </c>
      <c r="J195" s="81">
        <v>61103</v>
      </c>
      <c r="K195" s="81">
        <v>80202</v>
      </c>
      <c r="L195" s="82">
        <f t="shared" si="14"/>
        <v>6.168611888178956</v>
      </c>
      <c r="M195" s="82">
        <f t="shared" si="15"/>
        <v>9.094310867997441</v>
      </c>
      <c r="N195" s="83">
        <f t="shared" si="16"/>
        <v>31.257057754938383</v>
      </c>
    </row>
    <row r="196" spans="9:14" s="5" customFormat="1" ht="11.25">
      <c r="I196" s="5" t="s">
        <v>1078</v>
      </c>
      <c r="J196" s="81">
        <v>36048</v>
      </c>
      <c r="K196" s="81">
        <v>39083</v>
      </c>
      <c r="L196" s="82">
        <f t="shared" si="14"/>
        <v>3.6392013705558646</v>
      </c>
      <c r="M196" s="82">
        <f t="shared" si="15"/>
        <v>4.431721798134012</v>
      </c>
      <c r="N196" s="83">
        <f t="shared" si="16"/>
        <v>8.419329782512206</v>
      </c>
    </row>
    <row r="197" spans="9:14" s="5" customFormat="1" ht="11.25">
      <c r="I197" s="5" t="s">
        <v>1079</v>
      </c>
      <c r="J197" s="81">
        <v>103826</v>
      </c>
      <c r="K197" s="81">
        <v>102788</v>
      </c>
      <c r="L197" s="82">
        <f t="shared" si="14"/>
        <v>10.481683352733388</v>
      </c>
      <c r="M197" s="82">
        <f t="shared" si="15"/>
        <v>11.655395445247265</v>
      </c>
      <c r="N197" s="83">
        <f t="shared" si="16"/>
        <v>-0.9997495810297999</v>
      </c>
    </row>
    <row r="198" spans="9:14" s="5" customFormat="1" ht="11.25">
      <c r="I198" s="5" t="s">
        <v>1080</v>
      </c>
      <c r="J198" s="81">
        <v>344110</v>
      </c>
      <c r="K198" s="81">
        <v>299887</v>
      </c>
      <c r="L198" s="82"/>
      <c r="M198" s="82"/>
      <c r="N198" s="83">
        <f t="shared" si="16"/>
        <v>-12.851413792101363</v>
      </c>
    </row>
    <row r="199" spans="9:14" s="5" customFormat="1" ht="11.25">
      <c r="I199" s="5" t="s">
        <v>1081</v>
      </c>
      <c r="J199" s="81">
        <f>SUM(J186:J198)</f>
        <v>1334657</v>
      </c>
      <c r="K199" s="81">
        <f>SUM(K186:K198)</f>
        <v>1181779</v>
      </c>
      <c r="L199" s="82">
        <f>SUM(L186:L198)</f>
        <v>100.00000000000001</v>
      </c>
      <c r="M199" s="82">
        <f>K199/$K$199*100</f>
        <v>100</v>
      </c>
      <c r="N199" s="83">
        <f t="shared" si="16"/>
        <v>-11.454478566403203</v>
      </c>
    </row>
    <row r="200" spans="9:11" s="5" customFormat="1" ht="11.25">
      <c r="I200" s="5" t="s">
        <v>1082</v>
      </c>
      <c r="J200" s="81">
        <f>SUM(J186:J197)</f>
        <v>990547</v>
      </c>
      <c r="K200" s="81">
        <f>SUM(K186:K197)</f>
        <v>881892</v>
      </c>
    </row>
    <row r="201" s="5" customFormat="1" ht="11.25"/>
    <row r="202" s="5" customFormat="1" ht="11.25"/>
    <row r="203" s="5" customFormat="1" ht="11.25"/>
    <row r="204" s="5" customFormat="1" ht="11.25"/>
    <row r="205" s="5" customFormat="1" ht="11.25"/>
    <row r="206" s="5" customFormat="1" ht="11.25"/>
    <row r="207" s="5" customFormat="1" ht="11.25"/>
    <row r="208" s="5" customFormat="1" ht="11.25"/>
  </sheetData>
  <mergeCells count="6">
    <mergeCell ref="G55:H55"/>
    <mergeCell ref="C55:D55"/>
    <mergeCell ref="A55:B55"/>
    <mergeCell ref="C147:D147"/>
    <mergeCell ref="F147:G147"/>
    <mergeCell ref="B147:B148"/>
  </mergeCells>
  <printOptions/>
  <pageMargins left="0.6299212598425197" right="0.5511811023622047" top="0.5905511811023623" bottom="0.2755905511811024" header="0.1968503937007874" footer="0.1574803149606299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H95"/>
  <sheetViews>
    <sheetView workbookViewId="0" topLeftCell="A1">
      <selection activeCell="D23" sqref="D23"/>
    </sheetView>
  </sheetViews>
  <sheetFormatPr defaultColWidth="9.00390625" defaultRowHeight="13.5"/>
  <cols>
    <col min="1" max="1" width="7.00390625" style="0" customWidth="1"/>
    <col min="2" max="2" width="32.50390625" style="0" customWidth="1"/>
    <col min="3" max="3" width="12.875" style="0" customWidth="1"/>
    <col min="4" max="4" width="8.625" style="0" customWidth="1"/>
    <col min="5" max="5" width="9.50390625" style="0" customWidth="1"/>
    <col min="6" max="6" width="8.375" style="0" customWidth="1"/>
    <col min="7" max="7" width="16.50390625" style="16" customWidth="1"/>
    <col min="8" max="8" width="8.375" style="16" customWidth="1"/>
    <col min="9" max="9" width="10.125" style="16" customWidth="1"/>
    <col min="10" max="10" width="7.75390625" style="16" customWidth="1"/>
    <col min="11" max="11" width="10.25390625" style="16" customWidth="1"/>
    <col min="12" max="12" width="9.25390625" style="16" customWidth="1"/>
    <col min="13" max="13" width="9.00390625" style="16" customWidth="1"/>
    <col min="14" max="14" width="15.00390625" style="16" customWidth="1"/>
    <col min="15" max="15" width="7.875" style="16" customWidth="1"/>
    <col min="16" max="17" width="7.50390625" style="16" customWidth="1"/>
    <col min="18" max="34" width="9.00390625" style="16" customWidth="1"/>
  </cols>
  <sheetData>
    <row r="1" ht="19.5" customHeight="1"/>
    <row r="2" spans="1:2" ht="18" customHeight="1">
      <c r="A2" s="1" t="s">
        <v>445</v>
      </c>
      <c r="B2" s="121"/>
    </row>
    <row r="3" ht="18" customHeight="1"/>
    <row r="4" s="4" customFormat="1" ht="18" customHeight="1"/>
    <row r="5" spans="7:34" s="4" customFormat="1" ht="18" customHeight="1">
      <c r="G5" s="5"/>
      <c r="H5" s="5"/>
      <c r="I5" s="5"/>
      <c r="J5" s="5"/>
      <c r="K5" s="5"/>
      <c r="L5" s="5"/>
      <c r="M5" s="5"/>
      <c r="N5" s="5"/>
      <c r="O5" s="5"/>
      <c r="P5" s="5"/>
      <c r="Q5" s="5"/>
      <c r="R5" s="5"/>
      <c r="S5" s="5"/>
      <c r="T5" s="5"/>
      <c r="U5" s="5"/>
      <c r="V5" s="5"/>
      <c r="W5" s="5"/>
      <c r="X5" s="5"/>
      <c r="Y5" s="5"/>
      <c r="Z5" s="5"/>
      <c r="AA5" s="5"/>
      <c r="AB5" s="5"/>
      <c r="AC5" s="5"/>
      <c r="AD5" s="5"/>
      <c r="AE5" s="5"/>
      <c r="AF5" s="5"/>
      <c r="AG5" s="5"/>
      <c r="AH5" s="5"/>
    </row>
    <row r="6" spans="7:34" s="4" customFormat="1" ht="18" customHeight="1">
      <c r="G6" s="5"/>
      <c r="H6" s="5"/>
      <c r="I6" s="5"/>
      <c r="J6" s="5"/>
      <c r="K6" s="5"/>
      <c r="L6" s="5"/>
      <c r="M6" s="5"/>
      <c r="N6" s="5"/>
      <c r="O6" s="5"/>
      <c r="P6" s="5"/>
      <c r="Q6" s="5"/>
      <c r="R6" s="5"/>
      <c r="S6" s="5"/>
      <c r="T6" s="5"/>
      <c r="U6" s="5"/>
      <c r="V6" s="5"/>
      <c r="W6" s="5"/>
      <c r="X6" s="5"/>
      <c r="Y6" s="5"/>
      <c r="Z6" s="5"/>
      <c r="AA6" s="5"/>
      <c r="AB6" s="5"/>
      <c r="AC6" s="5"/>
      <c r="AD6" s="5"/>
      <c r="AE6" s="5"/>
      <c r="AF6" s="5"/>
      <c r="AG6" s="5"/>
      <c r="AH6" s="5"/>
    </row>
    <row r="7" spans="8:34" s="122" customFormat="1" ht="18" customHeight="1">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8:34" s="122" customFormat="1" ht="18" customHeight="1">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8:34" s="122" customFormat="1" ht="18" customHeight="1">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8:34" s="122" customFormat="1" ht="18" customHeight="1">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s="4" customFormat="1" ht="18" customHeight="1">
      <c r="A11" s="121" t="s">
        <v>446</v>
      </c>
      <c r="B11" s="3"/>
      <c r="C11" s="122"/>
      <c r="D11" s="122"/>
      <c r="E11" s="122"/>
      <c r="F11" s="122"/>
      <c r="G11" s="16"/>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s="4" customFormat="1" ht="18" customHeight="1">
      <c r="A12" s="3" t="s">
        <v>447</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s="4" customFormat="1" ht="18" customHeight="1">
      <c r="A13" s="4" t="s">
        <v>448</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4" s="4" customFormat="1" ht="18" customHeight="1">
      <c r="A14" s="4" t="s">
        <v>449</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7:34" s="4" customFormat="1" ht="18" customHeight="1">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4" s="4" customFormat="1" ht="18" customHeight="1">
      <c r="A16" s="3" t="s">
        <v>450</v>
      </c>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1:34" s="4" customFormat="1" ht="18" customHeight="1">
      <c r="A17" s="4" t="s">
        <v>451</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s="4" customFormat="1" ht="18" customHeight="1">
      <c r="A18" s="4" t="s">
        <v>452</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7:34" s="4" customFormat="1" ht="18" customHeight="1">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s="4" customFormat="1" ht="18" customHeight="1">
      <c r="A20" s="3" t="s">
        <v>453</v>
      </c>
      <c r="B20" s="122"/>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s="4" customFormat="1" ht="18" customHeight="1">
      <c r="A21" s="4" t="s">
        <v>454</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1:34" s="4" customFormat="1" ht="18" customHeight="1">
      <c r="A22" s="4" t="s">
        <v>455</v>
      </c>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7:34" s="4" customFormat="1" ht="18" customHeight="1">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s="4" customFormat="1" ht="18" customHeight="1">
      <c r="A24" s="3" t="s">
        <v>456</v>
      </c>
      <c r="B24" s="122"/>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s="4" customFormat="1" ht="18" customHeight="1">
      <c r="A25" s="4" t="s">
        <v>457</v>
      </c>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1:34" s="4" customFormat="1" ht="18" customHeight="1">
      <c r="A26" s="4" t="s">
        <v>458</v>
      </c>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row>
    <row r="27" spans="7:34" s="4" customFormat="1" ht="18" customHeight="1">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7:34" s="4" customFormat="1" ht="18" customHeight="1">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7:34" s="4" customFormat="1" ht="18" customHeight="1">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7:34" s="4" customFormat="1" ht="18" customHeight="1">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7:34" s="4" customFormat="1" ht="18" customHeight="1">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7:34" s="4" customFormat="1" ht="18" customHeight="1">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7:34" s="4" customFormat="1" ht="18" customHeight="1">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7:34" s="4" customFormat="1" ht="18" customHeight="1">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8:34" s="4" customFormat="1" ht="18" customHeight="1">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8:34" s="4" customFormat="1" ht="18" customHeight="1">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8:34" s="4" customFormat="1" ht="18" customHeight="1">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8:34" s="4" customFormat="1" ht="18" customHeight="1">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8:34" s="4" customFormat="1" ht="18" customHeight="1">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1:34" s="4" customFormat="1" ht="18" customHeight="1">
      <c r="A40" s="121" t="s">
        <v>459</v>
      </c>
      <c r="B40" s="3"/>
      <c r="C40" s="122"/>
      <c r="D40" s="122"/>
      <c r="E40" s="122"/>
      <c r="F40" s="122"/>
      <c r="G40" s="16"/>
      <c r="H40" s="5"/>
      <c r="I40" s="5"/>
      <c r="J40" s="5"/>
      <c r="K40" s="5"/>
      <c r="L40" s="5"/>
      <c r="M40" s="5"/>
      <c r="N40" s="5"/>
      <c r="O40" s="5"/>
      <c r="P40" s="5"/>
      <c r="Q40" s="5"/>
      <c r="R40" s="5"/>
      <c r="S40" s="5"/>
      <c r="T40" s="5"/>
      <c r="U40" s="5"/>
      <c r="V40" s="5"/>
      <c r="W40" s="5"/>
      <c r="X40" s="5"/>
      <c r="Y40" s="5"/>
      <c r="Z40" s="5"/>
      <c r="AA40" s="5"/>
      <c r="AB40" s="5"/>
      <c r="AC40" s="5"/>
      <c r="AD40" s="5"/>
      <c r="AE40" s="5"/>
      <c r="AF40" s="5"/>
      <c r="AG40" s="5"/>
      <c r="AH40" s="5"/>
    </row>
    <row r="41" spans="1:34" s="4" customFormat="1" ht="18" customHeight="1">
      <c r="A41" s="3" t="s">
        <v>460</v>
      </c>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2" spans="1:34" s="4" customFormat="1" ht="18" customHeight="1">
      <c r="A42" s="4" t="s">
        <v>461</v>
      </c>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34" s="4" customFormat="1" ht="18" customHeight="1">
      <c r="A43" s="4" t="s">
        <v>462</v>
      </c>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7:34" s="4" customFormat="1" ht="18" customHeight="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7:34" s="4" customFormat="1" ht="18" customHeight="1">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7:34" s="4" customFormat="1" ht="18" customHeight="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7:34" s="4" customFormat="1" ht="18" customHeight="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7:34" s="4" customFormat="1" ht="18" customHeight="1">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s="4" customFormat="1" ht="17.25" customHeight="1">
      <c r="A49" s="3" t="s">
        <v>463</v>
      </c>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4" s="4" customFormat="1" ht="20.25" customHeight="1">
      <c r="A50" s="4" t="s">
        <v>464</v>
      </c>
      <c r="G50" s="5"/>
      <c r="R50" s="5"/>
      <c r="S50" s="5"/>
      <c r="T50" s="5"/>
      <c r="U50" s="5"/>
      <c r="V50" s="5"/>
      <c r="W50" s="5"/>
      <c r="X50" s="5"/>
      <c r="Y50" s="5"/>
      <c r="Z50" s="5"/>
      <c r="AA50" s="5"/>
      <c r="AB50" s="5"/>
      <c r="AC50" s="5"/>
      <c r="AD50" s="5"/>
      <c r="AE50" s="5"/>
      <c r="AF50" s="5"/>
      <c r="AG50" s="5"/>
      <c r="AH50" s="5"/>
    </row>
    <row r="51" spans="1:34" s="4" customFormat="1" ht="20.25" customHeight="1">
      <c r="A51" s="4" t="s">
        <v>465</v>
      </c>
      <c r="G51" s="5"/>
      <c r="R51" s="5"/>
      <c r="S51" s="5"/>
      <c r="T51" s="5"/>
      <c r="U51" s="5"/>
      <c r="V51" s="5"/>
      <c r="W51" s="5"/>
      <c r="X51" s="5"/>
      <c r="Y51" s="5"/>
      <c r="Z51" s="5"/>
      <c r="AA51" s="5"/>
      <c r="AB51" s="5"/>
      <c r="AC51" s="5"/>
      <c r="AD51" s="5"/>
      <c r="AE51" s="5"/>
      <c r="AF51" s="5"/>
      <c r="AG51" s="5"/>
      <c r="AH51" s="5"/>
    </row>
    <row r="52" spans="7:34" s="4" customFormat="1" ht="20.25" customHeight="1">
      <c r="G52" s="5"/>
      <c r="R52" s="5"/>
      <c r="S52" s="5"/>
      <c r="T52" s="5"/>
      <c r="U52" s="5"/>
      <c r="V52" s="5"/>
      <c r="W52" s="5"/>
      <c r="X52" s="5"/>
      <c r="Y52" s="5"/>
      <c r="Z52" s="5"/>
      <c r="AA52" s="5"/>
      <c r="AB52" s="5"/>
      <c r="AC52" s="5"/>
      <c r="AD52" s="5"/>
      <c r="AE52" s="5"/>
      <c r="AF52" s="5"/>
      <c r="AG52" s="5"/>
      <c r="AH52" s="5"/>
    </row>
    <row r="53" spans="1:7" ht="20.25" customHeight="1">
      <c r="A53" s="3" t="s">
        <v>466</v>
      </c>
      <c r="B53" s="122"/>
      <c r="C53" s="4"/>
      <c r="D53" s="4"/>
      <c r="E53" s="4"/>
      <c r="F53" s="4"/>
      <c r="G53" s="5"/>
    </row>
    <row r="54" spans="1:7" s="122" customFormat="1" ht="20.25" customHeight="1">
      <c r="A54" s="4" t="s">
        <v>467</v>
      </c>
      <c r="B54" s="4"/>
      <c r="C54" s="4"/>
      <c r="D54" s="4"/>
      <c r="E54" s="4"/>
      <c r="F54" s="4"/>
      <c r="G54" s="5"/>
    </row>
    <row r="55" spans="1:7" s="122" customFormat="1" ht="20.25" customHeight="1">
      <c r="A55" s="4" t="s">
        <v>468</v>
      </c>
      <c r="B55" s="4"/>
      <c r="C55" s="4"/>
      <c r="D55" s="4"/>
      <c r="E55" s="4"/>
      <c r="F55" s="4"/>
      <c r="G55" s="5"/>
    </row>
    <row r="56" spans="1:7" s="122" customFormat="1" ht="20.25" customHeight="1">
      <c r="A56" s="4"/>
      <c r="B56" s="4"/>
      <c r="C56" s="4"/>
      <c r="D56" s="4"/>
      <c r="E56" s="4"/>
      <c r="F56" s="4"/>
      <c r="G56" s="5"/>
    </row>
    <row r="57" spans="1:7" s="122" customFormat="1" ht="20.25" customHeight="1">
      <c r="A57" s="3" t="s">
        <v>469</v>
      </c>
      <c r="C57" s="4"/>
      <c r="D57" s="4"/>
      <c r="E57" s="4"/>
      <c r="F57" s="4"/>
      <c r="G57" s="5"/>
    </row>
    <row r="58" spans="1:7" s="122" customFormat="1" ht="19.5" customHeight="1">
      <c r="A58" s="4" t="s">
        <v>470</v>
      </c>
      <c r="B58" s="4"/>
      <c r="C58" s="4"/>
      <c r="D58" s="4"/>
      <c r="E58" s="4"/>
      <c r="F58" s="4"/>
      <c r="G58" s="5"/>
    </row>
    <row r="59" spans="1:7" s="122" customFormat="1" ht="19.5" customHeight="1">
      <c r="A59" s="4" t="s">
        <v>471</v>
      </c>
      <c r="B59" s="4"/>
      <c r="C59" s="4"/>
      <c r="D59" s="4"/>
      <c r="E59" s="4"/>
      <c r="F59" s="4"/>
      <c r="G59" s="5"/>
    </row>
    <row r="60" s="122" customFormat="1" ht="19.5" customHeight="1"/>
    <row r="61" s="122" customFormat="1" ht="19.5" customHeight="1"/>
    <row r="62" s="122" customFormat="1" ht="19.5" customHeight="1"/>
    <row r="63" s="122" customFormat="1" ht="19.5" customHeight="1"/>
    <row r="64" s="122" customFormat="1" ht="19.5" customHeight="1"/>
    <row r="65" s="122" customFormat="1" ht="19.5" customHeight="1"/>
    <row r="66" s="122" customFormat="1" ht="19.5" customHeight="1"/>
    <row r="67" s="122" customFormat="1" ht="19.5" customHeight="1"/>
    <row r="68" s="122" customFormat="1" ht="19.5" customHeight="1"/>
    <row r="69" s="122" customFormat="1" ht="19.5" customHeight="1"/>
    <row r="70" s="122" customFormat="1" ht="19.5" customHeight="1"/>
    <row r="71" s="122" customFormat="1" ht="19.5" customHeight="1"/>
    <row r="72" s="122" customFormat="1" ht="19.5" customHeight="1"/>
    <row r="73" ht="19.5" customHeight="1" thickBot="1">
      <c r="A73" s="123" t="s">
        <v>472</v>
      </c>
    </row>
    <row r="74" spans="1:10" ht="13.5">
      <c r="A74" s="764" t="s">
        <v>473</v>
      </c>
      <c r="B74" s="754"/>
      <c r="C74" s="124" t="s">
        <v>474</v>
      </c>
      <c r="D74" s="125" t="s">
        <v>475</v>
      </c>
      <c r="E74" s="125" t="s">
        <v>476</v>
      </c>
      <c r="F74" s="125" t="s">
        <v>477</v>
      </c>
      <c r="G74" s="124" t="s">
        <v>478</v>
      </c>
      <c r="H74" s="16" t="s">
        <v>479</v>
      </c>
      <c r="I74" s="16" t="s">
        <v>480</v>
      </c>
      <c r="J74" s="16" t="s">
        <v>481</v>
      </c>
    </row>
    <row r="75" spans="1:10" ht="13.5">
      <c r="A75" s="126"/>
      <c r="B75" s="127"/>
      <c r="C75" s="128" t="s">
        <v>482</v>
      </c>
      <c r="D75" s="128" t="s">
        <v>994</v>
      </c>
      <c r="E75" s="128" t="s">
        <v>994</v>
      </c>
      <c r="F75" s="128" t="s">
        <v>483</v>
      </c>
      <c r="G75" s="128" t="s">
        <v>484</v>
      </c>
      <c r="H75" s="129"/>
      <c r="I75" s="129"/>
      <c r="J75" s="122"/>
    </row>
    <row r="76" spans="1:10" ht="13.5">
      <c r="A76" s="126"/>
      <c r="B76" s="127"/>
      <c r="C76" s="128"/>
      <c r="D76" s="69"/>
      <c r="E76" s="104"/>
      <c r="F76" s="104"/>
      <c r="G76" s="128"/>
      <c r="H76" s="129"/>
      <c r="I76" s="129"/>
      <c r="J76" s="122"/>
    </row>
    <row r="77" spans="1:10" ht="13.5">
      <c r="A77" s="130" t="s">
        <v>485</v>
      </c>
      <c r="B77" s="131" t="s">
        <v>996</v>
      </c>
      <c r="C77" s="132">
        <v>191913</v>
      </c>
      <c r="D77" s="133" t="s">
        <v>486</v>
      </c>
      <c r="E77" s="134">
        <f>C77/I77*100</f>
        <v>84.85092774085155</v>
      </c>
      <c r="F77" s="134">
        <f>H77/C77</f>
        <v>14.142449964306744</v>
      </c>
      <c r="G77" s="135">
        <f>C77/J77*100</f>
        <v>1063.4066603867677</v>
      </c>
      <c r="H77" s="129">
        <v>2714120</v>
      </c>
      <c r="I77" s="129">
        <f>H77/12</f>
        <v>226176.66666666666</v>
      </c>
      <c r="J77" s="122">
        <v>18047</v>
      </c>
    </row>
    <row r="78" spans="1:10" ht="13.5">
      <c r="A78" s="130"/>
      <c r="B78" s="136"/>
      <c r="C78" s="132"/>
      <c r="D78" s="136"/>
      <c r="E78" s="137"/>
      <c r="F78" s="137"/>
      <c r="G78" s="135"/>
      <c r="H78" s="129"/>
      <c r="I78" s="129"/>
      <c r="J78" s="122"/>
    </row>
    <row r="79" spans="1:10" ht="13.5">
      <c r="A79" s="130" t="s">
        <v>487</v>
      </c>
      <c r="B79" s="138" t="s">
        <v>488</v>
      </c>
      <c r="C79" s="132">
        <v>68871</v>
      </c>
      <c r="D79" s="134">
        <f>SUM(D81:D86)</f>
        <v>99.99854801004778</v>
      </c>
      <c r="E79" s="134">
        <f>C79/I79*100</f>
        <v>53.9339481225132</v>
      </c>
      <c r="F79" s="134">
        <f>H79/C79</f>
        <v>22.249437353893512</v>
      </c>
      <c r="G79" s="135">
        <f>C79/J79*100</f>
        <v>2256.5858453473134</v>
      </c>
      <c r="H79" s="129">
        <v>1532341</v>
      </c>
      <c r="I79" s="129">
        <f aca="true" t="shared" si="0" ref="I79:I95">H79/12</f>
        <v>127695.08333333333</v>
      </c>
      <c r="J79" s="122">
        <v>3052</v>
      </c>
    </row>
    <row r="80" spans="1:10" ht="13.5">
      <c r="A80" s="139"/>
      <c r="B80" s="127"/>
      <c r="C80" s="140"/>
      <c r="D80" s="127"/>
      <c r="E80" s="126"/>
      <c r="F80" s="126"/>
      <c r="G80" s="141"/>
      <c r="H80" s="129"/>
      <c r="I80" s="129"/>
      <c r="J80" s="122"/>
    </row>
    <row r="81" spans="1:10" ht="13.5">
      <c r="A81" s="139">
        <v>49</v>
      </c>
      <c r="B81" s="127" t="s">
        <v>489</v>
      </c>
      <c r="C81" s="140">
        <v>664</v>
      </c>
      <c r="D81" s="142">
        <f aca="true" t="shared" si="1" ref="D81:D86">C81/$C$79*100</f>
        <v>0.9641213282804083</v>
      </c>
      <c r="E81" s="142">
        <f aca="true" t="shared" si="2" ref="E81:E86">C81/I81*100</f>
        <v>50.116359519466634</v>
      </c>
      <c r="F81" s="142">
        <f aca="true" t="shared" si="3" ref="F81:F86">H81/C81</f>
        <v>23.944277108433734</v>
      </c>
      <c r="G81" s="141">
        <f aca="true" t="shared" si="4" ref="G81:G86">C81/J81*100</f>
        <v>6640.000000000001</v>
      </c>
      <c r="H81" s="129">
        <v>15899</v>
      </c>
      <c r="I81" s="129">
        <f t="shared" si="0"/>
        <v>1324.9166666666667</v>
      </c>
      <c r="J81" s="122">
        <v>10</v>
      </c>
    </row>
    <row r="82" spans="1:10" ht="13.5">
      <c r="A82" s="139">
        <v>50</v>
      </c>
      <c r="B82" s="127" t="s">
        <v>490</v>
      </c>
      <c r="C82" s="140">
        <v>2576</v>
      </c>
      <c r="D82" s="142">
        <f t="shared" si="1"/>
        <v>3.74032611694327</v>
      </c>
      <c r="E82" s="142">
        <f t="shared" si="2"/>
        <v>184.5272206303725</v>
      </c>
      <c r="F82" s="142">
        <f t="shared" si="3"/>
        <v>6.503105590062112</v>
      </c>
      <c r="G82" s="141">
        <f t="shared" si="4"/>
        <v>2995.3488372093025</v>
      </c>
      <c r="H82" s="129">
        <v>16752</v>
      </c>
      <c r="I82" s="129">
        <f t="shared" si="0"/>
        <v>1396</v>
      </c>
      <c r="J82" s="122">
        <v>86</v>
      </c>
    </row>
    <row r="83" spans="1:10" ht="13.5">
      <c r="A83" s="139">
        <v>51</v>
      </c>
      <c r="B83" s="127" t="s">
        <v>491</v>
      </c>
      <c r="C83" s="140">
        <v>20816</v>
      </c>
      <c r="D83" s="142">
        <f t="shared" si="1"/>
        <v>30.22462284560991</v>
      </c>
      <c r="E83" s="142">
        <f t="shared" si="2"/>
        <v>38.39887843398886</v>
      </c>
      <c r="F83" s="142">
        <f t="shared" si="3"/>
        <v>31.250912759415833</v>
      </c>
      <c r="G83" s="141">
        <f t="shared" si="4"/>
        <v>2344.144144144144</v>
      </c>
      <c r="H83" s="129">
        <v>650519</v>
      </c>
      <c r="I83" s="129">
        <f t="shared" si="0"/>
        <v>54209.916666666664</v>
      </c>
      <c r="J83" s="122">
        <v>888</v>
      </c>
    </row>
    <row r="84" spans="1:10" ht="13.5">
      <c r="A84" s="139">
        <v>52</v>
      </c>
      <c r="B84" s="127" t="s">
        <v>1003</v>
      </c>
      <c r="C84" s="140">
        <v>14279</v>
      </c>
      <c r="D84" s="142">
        <f t="shared" si="1"/>
        <v>20.732964527885468</v>
      </c>
      <c r="E84" s="142">
        <f t="shared" si="2"/>
        <v>53.014940889275294</v>
      </c>
      <c r="F84" s="142">
        <f t="shared" si="3"/>
        <v>22.635128510399888</v>
      </c>
      <c r="G84" s="141">
        <f t="shared" si="4"/>
        <v>1856.8270481144343</v>
      </c>
      <c r="H84" s="129">
        <v>323207</v>
      </c>
      <c r="I84" s="129">
        <f t="shared" si="0"/>
        <v>26933.916666666668</v>
      </c>
      <c r="J84" s="122">
        <v>769</v>
      </c>
    </row>
    <row r="85" spans="1:10" ht="13.5">
      <c r="A85" s="139">
        <v>53</v>
      </c>
      <c r="B85" s="127" t="s">
        <v>618</v>
      </c>
      <c r="C85" s="140">
        <v>16942</v>
      </c>
      <c r="D85" s="142">
        <f t="shared" si="1"/>
        <v>24.599613770672708</v>
      </c>
      <c r="E85" s="142">
        <f t="shared" si="2"/>
        <v>72.04099133257266</v>
      </c>
      <c r="F85" s="142">
        <f t="shared" si="3"/>
        <v>16.657183331365836</v>
      </c>
      <c r="G85" s="141">
        <f t="shared" si="4"/>
        <v>2340.0552486187844</v>
      </c>
      <c r="H85" s="129">
        <v>282206</v>
      </c>
      <c r="I85" s="129">
        <f t="shared" si="0"/>
        <v>23517.166666666668</v>
      </c>
      <c r="J85" s="122">
        <v>724</v>
      </c>
    </row>
    <row r="86" spans="1:10" ht="13.5">
      <c r="A86" s="139">
        <v>54</v>
      </c>
      <c r="B86" s="127" t="s">
        <v>1005</v>
      </c>
      <c r="C86" s="140">
        <v>13593</v>
      </c>
      <c r="D86" s="142">
        <f t="shared" si="1"/>
        <v>19.73689942065601</v>
      </c>
      <c r="E86" s="142">
        <f t="shared" si="2"/>
        <v>66.91718835894616</v>
      </c>
      <c r="F86" s="142">
        <f t="shared" si="3"/>
        <v>17.93261237401604</v>
      </c>
      <c r="G86" s="141">
        <f t="shared" si="4"/>
        <v>2364</v>
      </c>
      <c r="H86" s="129">
        <v>243758</v>
      </c>
      <c r="I86" s="129">
        <f t="shared" si="0"/>
        <v>20313.166666666668</v>
      </c>
      <c r="J86" s="122">
        <v>575</v>
      </c>
    </row>
    <row r="87" spans="1:10" ht="13.5">
      <c r="A87" s="139"/>
      <c r="B87" s="127"/>
      <c r="C87" s="140"/>
      <c r="D87" s="126"/>
      <c r="E87" s="126"/>
      <c r="F87" s="126"/>
      <c r="G87" s="141"/>
      <c r="H87" s="129"/>
      <c r="I87" s="129"/>
      <c r="J87" s="122"/>
    </row>
    <row r="88" spans="1:10" ht="13.5">
      <c r="A88" s="130" t="s">
        <v>1006</v>
      </c>
      <c r="B88" s="136" t="s">
        <v>619</v>
      </c>
      <c r="C88" s="132">
        <v>123043</v>
      </c>
      <c r="D88" s="134">
        <f>SUM(D90:D95)</f>
        <v>100</v>
      </c>
      <c r="E88" s="134">
        <f>C88/I88*100</f>
        <v>124.94011147600355</v>
      </c>
      <c r="F88" s="134">
        <f>H88/C88</f>
        <v>9.604601643327943</v>
      </c>
      <c r="G88" s="135">
        <f>C88/J88*100</f>
        <v>820.5601867289097</v>
      </c>
      <c r="H88" s="129">
        <v>1181779</v>
      </c>
      <c r="I88" s="129">
        <f t="shared" si="0"/>
        <v>98481.58333333333</v>
      </c>
      <c r="J88" s="122">
        <v>14995</v>
      </c>
    </row>
    <row r="89" spans="1:10" ht="13.5">
      <c r="A89" s="139"/>
      <c r="B89" s="127"/>
      <c r="C89" s="140"/>
      <c r="D89" s="126"/>
      <c r="E89" s="126"/>
      <c r="F89" s="126"/>
      <c r="G89" s="141"/>
      <c r="H89" s="129"/>
      <c r="I89" s="129"/>
      <c r="J89" s="122"/>
    </row>
    <row r="90" spans="1:10" ht="13.5">
      <c r="A90" s="139">
        <v>55</v>
      </c>
      <c r="B90" s="127" t="s">
        <v>620</v>
      </c>
      <c r="C90" s="140">
        <v>9129</v>
      </c>
      <c r="D90" s="142">
        <f aca="true" t="shared" si="5" ref="D90:D95">C90/$C$88*100</f>
        <v>7.419357460400022</v>
      </c>
      <c r="E90" s="142">
        <f aca="true" t="shared" si="6" ref="E90:E95">C90/I90*100</f>
        <v>114.20886372877115</v>
      </c>
      <c r="F90" s="142">
        <f aca="true" t="shared" si="7" ref="F90:F95">H90/C90</f>
        <v>10.507065395990798</v>
      </c>
      <c r="G90" s="141">
        <f aca="true" t="shared" si="8" ref="G90:G95">C90/J90*100</f>
        <v>17224.528301886792</v>
      </c>
      <c r="H90" s="129">
        <v>95919</v>
      </c>
      <c r="I90" s="129">
        <f t="shared" si="0"/>
        <v>7993.25</v>
      </c>
      <c r="J90" s="122">
        <v>53</v>
      </c>
    </row>
    <row r="91" spans="1:10" ht="13.5">
      <c r="A91" s="139">
        <v>56</v>
      </c>
      <c r="B91" s="127" t="s">
        <v>1009</v>
      </c>
      <c r="C91" s="140">
        <v>21933</v>
      </c>
      <c r="D91" s="142">
        <f t="shared" si="5"/>
        <v>17.825475646725128</v>
      </c>
      <c r="E91" s="142">
        <f t="shared" si="6"/>
        <v>286.21949628082996</v>
      </c>
      <c r="F91" s="142">
        <f t="shared" si="7"/>
        <v>4.1925865134728495</v>
      </c>
      <c r="G91" s="141">
        <f t="shared" si="8"/>
        <v>1132.9028925619834</v>
      </c>
      <c r="H91" s="129">
        <v>91956</v>
      </c>
      <c r="I91" s="129">
        <f t="shared" si="0"/>
        <v>7663</v>
      </c>
      <c r="J91" s="122">
        <v>1936</v>
      </c>
    </row>
    <row r="92" spans="1:10" ht="13.5">
      <c r="A92" s="139">
        <v>57</v>
      </c>
      <c r="B92" s="127" t="s">
        <v>1010</v>
      </c>
      <c r="C92" s="140">
        <v>21167</v>
      </c>
      <c r="D92" s="142">
        <f t="shared" si="5"/>
        <v>17.202929057321427</v>
      </c>
      <c r="E92" s="142">
        <f t="shared" si="6"/>
        <v>64.14695988605256</v>
      </c>
      <c r="F92" s="142">
        <f t="shared" si="7"/>
        <v>18.707043983559313</v>
      </c>
      <c r="G92" s="141">
        <f t="shared" si="8"/>
        <v>351.845079787234</v>
      </c>
      <c r="H92" s="129">
        <v>395972</v>
      </c>
      <c r="I92" s="129">
        <f t="shared" si="0"/>
        <v>32997.666666666664</v>
      </c>
      <c r="J92" s="122">
        <v>6016</v>
      </c>
    </row>
    <row r="93" spans="1:10" ht="13.5">
      <c r="A93" s="139">
        <v>58</v>
      </c>
      <c r="B93" s="127" t="s">
        <v>1011</v>
      </c>
      <c r="C93" s="140">
        <v>10154</v>
      </c>
      <c r="D93" s="142">
        <f t="shared" si="5"/>
        <v>8.252399567630828</v>
      </c>
      <c r="E93" s="142">
        <f t="shared" si="6"/>
        <v>96.93787441227715</v>
      </c>
      <c r="F93" s="142">
        <f t="shared" si="7"/>
        <v>12.379062438447903</v>
      </c>
      <c r="G93" s="141">
        <f t="shared" si="8"/>
        <v>1089.4849785407725</v>
      </c>
      <c r="H93" s="129">
        <v>125697</v>
      </c>
      <c r="I93" s="129">
        <f t="shared" si="0"/>
        <v>10474.75</v>
      </c>
      <c r="J93" s="122">
        <v>932</v>
      </c>
    </row>
    <row r="94" spans="1:10" ht="13.5">
      <c r="A94" s="139">
        <v>59</v>
      </c>
      <c r="B94" s="127" t="s">
        <v>1012</v>
      </c>
      <c r="C94" s="140">
        <v>14241</v>
      </c>
      <c r="D94" s="142">
        <f t="shared" si="5"/>
        <v>11.574002584462342</v>
      </c>
      <c r="E94" s="142">
        <f t="shared" si="6"/>
        <v>209.50606235211905</v>
      </c>
      <c r="F94" s="142">
        <f t="shared" si="7"/>
        <v>5.727757882171196</v>
      </c>
      <c r="G94" s="141">
        <f t="shared" si="8"/>
        <v>1013.5943060498221</v>
      </c>
      <c r="H94" s="129">
        <v>81569</v>
      </c>
      <c r="I94" s="129">
        <f t="shared" si="0"/>
        <v>6797.416666666667</v>
      </c>
      <c r="J94" s="122">
        <v>1405</v>
      </c>
    </row>
    <row r="95" spans="1:10" ht="14.25" thickBot="1">
      <c r="A95" s="143">
        <v>60</v>
      </c>
      <c r="B95" s="144" t="s">
        <v>1013</v>
      </c>
      <c r="C95" s="145">
        <v>46419</v>
      </c>
      <c r="D95" s="146">
        <f t="shared" si="5"/>
        <v>37.725835683460254</v>
      </c>
      <c r="E95" s="146">
        <f t="shared" si="6"/>
        <v>142.5842023621201</v>
      </c>
      <c r="F95" s="147">
        <f t="shared" si="7"/>
        <v>8.416079622568345</v>
      </c>
      <c r="G95" s="148">
        <f t="shared" si="8"/>
        <v>997.6144422952933</v>
      </c>
      <c r="H95" s="129">
        <v>390666</v>
      </c>
      <c r="I95" s="129">
        <f t="shared" si="0"/>
        <v>32555.5</v>
      </c>
      <c r="J95" s="122">
        <v>4653</v>
      </c>
    </row>
  </sheetData>
  <mergeCells count="1">
    <mergeCell ref="A74:B74"/>
  </mergeCells>
  <printOptions/>
  <pageMargins left="0.3937007874015748" right="0.31496062992125984" top="0.5905511811023623" bottom="0.3937007874015748" header="0.35433070866141736"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AJ57"/>
  <sheetViews>
    <sheetView workbookViewId="0" topLeftCell="A1">
      <pane xSplit="15600" topLeftCell="O1" activePane="topLeft" state="split"/>
      <selection pane="topLeft" activeCell="F19" sqref="F19"/>
      <selection pane="topRight" activeCell="O28" sqref="O28"/>
    </sheetView>
  </sheetViews>
  <sheetFormatPr defaultColWidth="9.00390625" defaultRowHeight="13.5"/>
  <cols>
    <col min="1" max="1" width="1.00390625" style="0" customWidth="1"/>
    <col min="2" max="2" width="20.375" style="0" customWidth="1"/>
    <col min="3" max="3" width="8.125" style="0" customWidth="1"/>
    <col min="4" max="5" width="8.00390625" style="0" customWidth="1"/>
    <col min="6" max="6" width="6.25390625" style="0" customWidth="1"/>
    <col min="7" max="7" width="6.125" style="0" customWidth="1"/>
    <col min="8" max="8" width="9.125" style="0" customWidth="1"/>
    <col min="9" max="9" width="7.75390625" style="16" customWidth="1"/>
    <col min="10" max="10" width="11.375" style="16" customWidth="1"/>
    <col min="11" max="11" width="8.875" style="16" customWidth="1"/>
    <col min="12" max="12" width="5.875" style="16" customWidth="1"/>
    <col min="13" max="13" width="13.375" style="16" customWidth="1"/>
    <col min="14" max="14" width="11.375" style="16" customWidth="1"/>
    <col min="15" max="16" width="7.50390625" style="16" customWidth="1"/>
    <col min="17" max="17" width="7.875" style="16" customWidth="1"/>
    <col min="18" max="18" width="11.25390625" style="16" customWidth="1"/>
    <col min="19" max="19" width="11.00390625" style="16" customWidth="1"/>
    <col min="20" max="20" width="9.00390625" style="16" customWidth="1"/>
    <col min="21" max="21" width="11.125" style="16" customWidth="1"/>
    <col min="22" max="22" width="10.50390625" style="16" customWidth="1"/>
    <col min="23" max="36" width="9.00390625" style="16" customWidth="1"/>
  </cols>
  <sheetData>
    <row r="1" ht="19.5" customHeight="1"/>
    <row r="2" spans="1:21" s="149" customFormat="1" ht="18" customHeight="1">
      <c r="A2" s="1" t="s">
        <v>622</v>
      </c>
      <c r="B2" s="121"/>
      <c r="C2" s="121"/>
      <c r="D2" s="121"/>
      <c r="M2" s="2" t="s">
        <v>623</v>
      </c>
      <c r="N2" s="122"/>
      <c r="O2" s="122"/>
      <c r="P2" s="122"/>
      <c r="Q2" s="122"/>
      <c r="R2" s="122"/>
      <c r="S2" s="122"/>
      <c r="T2" s="122"/>
      <c r="U2" s="122"/>
    </row>
    <row r="3" spans="13:21" ht="18" customHeight="1">
      <c r="M3" s="3" t="s">
        <v>624</v>
      </c>
      <c r="N3" s="4"/>
      <c r="O3" s="4"/>
      <c r="P3" s="4"/>
      <c r="Q3" s="4"/>
      <c r="R3" s="4"/>
      <c r="S3" s="4"/>
      <c r="T3" s="4"/>
      <c r="U3" s="4"/>
    </row>
    <row r="4" spans="1:13" s="4" customFormat="1" ht="18" customHeight="1">
      <c r="A4" s="11"/>
      <c r="B4" s="11"/>
      <c r="C4" s="11"/>
      <c r="D4" s="11"/>
      <c r="E4" s="11"/>
      <c r="F4" s="11"/>
      <c r="G4" s="11"/>
      <c r="M4" s="4" t="s">
        <v>625</v>
      </c>
    </row>
    <row r="5" spans="9:36" s="4" customFormat="1" ht="18" customHeight="1">
      <c r="I5" s="5"/>
      <c r="J5" s="5"/>
      <c r="K5" s="5"/>
      <c r="L5" s="5"/>
      <c r="M5" s="4" t="s">
        <v>626</v>
      </c>
      <c r="V5" s="5"/>
      <c r="W5" s="5"/>
      <c r="X5" s="5"/>
      <c r="Y5" s="5"/>
      <c r="Z5" s="5"/>
      <c r="AA5" s="5"/>
      <c r="AB5" s="5"/>
      <c r="AC5" s="5"/>
      <c r="AD5" s="5"/>
      <c r="AE5" s="5"/>
      <c r="AF5" s="5"/>
      <c r="AG5" s="5"/>
      <c r="AH5" s="5"/>
      <c r="AI5" s="5"/>
      <c r="AJ5" s="5"/>
    </row>
    <row r="6" spans="1:21" s="122" customFormat="1" ht="18" customHeight="1">
      <c r="A6" s="2"/>
      <c r="B6" s="3"/>
      <c r="M6" s="4" t="s">
        <v>627</v>
      </c>
      <c r="N6" s="4"/>
      <c r="O6" s="4"/>
      <c r="P6" s="4"/>
      <c r="Q6" s="4"/>
      <c r="R6" s="4"/>
      <c r="S6" s="4"/>
      <c r="T6" s="4"/>
      <c r="U6" s="4"/>
    </row>
    <row r="7" spans="1:13" s="4" customFormat="1" ht="18" customHeight="1">
      <c r="A7" s="2" t="s">
        <v>628</v>
      </c>
      <c r="B7" s="3"/>
      <c r="C7" s="122"/>
      <c r="D7" s="122"/>
      <c r="E7" s="122"/>
      <c r="F7" s="122"/>
      <c r="G7" s="122"/>
      <c r="H7" s="122"/>
      <c r="I7" s="122"/>
      <c r="J7" s="122"/>
      <c r="K7" s="122"/>
      <c r="M7" s="4" t="s">
        <v>629</v>
      </c>
    </row>
    <row r="8" spans="1:13" s="4" customFormat="1" ht="18" customHeight="1">
      <c r="A8" s="4" t="s">
        <v>630</v>
      </c>
      <c r="M8" s="4" t="s">
        <v>631</v>
      </c>
    </row>
    <row r="9" spans="1:13" s="4" customFormat="1" ht="18" customHeight="1">
      <c r="A9" s="4" t="s">
        <v>632</v>
      </c>
      <c r="M9" s="3" t="s">
        <v>633</v>
      </c>
    </row>
    <row r="10" spans="1:13" s="4" customFormat="1" ht="18.75" customHeight="1">
      <c r="A10" s="4" t="s">
        <v>634</v>
      </c>
      <c r="L10" s="4" t="s">
        <v>635</v>
      </c>
      <c r="M10" s="4" t="s">
        <v>636</v>
      </c>
    </row>
    <row r="11" spans="1:36" s="4" customFormat="1" ht="18" customHeight="1">
      <c r="A11" s="4" t="s">
        <v>637</v>
      </c>
      <c r="L11" s="122"/>
      <c r="M11" s="4" t="s">
        <v>638</v>
      </c>
      <c r="V11" s="122"/>
      <c r="W11" s="122"/>
      <c r="X11" s="122"/>
      <c r="Y11" s="122"/>
      <c r="Z11" s="122"/>
      <c r="AA11" s="122"/>
      <c r="AB11" s="122"/>
      <c r="AC11" s="122"/>
      <c r="AD11" s="122"/>
      <c r="AE11" s="122"/>
      <c r="AF11" s="122"/>
      <c r="AG11" s="122"/>
      <c r="AH11" s="122"/>
      <c r="AI11" s="122"/>
      <c r="AJ11" s="122"/>
    </row>
    <row r="12" spans="1:36" s="4" customFormat="1" ht="18" customHeight="1">
      <c r="A12" s="4" t="s">
        <v>639</v>
      </c>
      <c r="I12" s="122"/>
      <c r="J12" s="122"/>
      <c r="K12" s="122"/>
      <c r="L12" s="122"/>
      <c r="M12" s="4" t="s">
        <v>640</v>
      </c>
      <c r="V12" s="122"/>
      <c r="W12" s="122"/>
      <c r="X12" s="122"/>
      <c r="Y12" s="122"/>
      <c r="Z12" s="122"/>
      <c r="AA12" s="122"/>
      <c r="AB12" s="122"/>
      <c r="AC12" s="122"/>
      <c r="AD12" s="122"/>
      <c r="AE12" s="122"/>
      <c r="AF12" s="122"/>
      <c r="AG12" s="122"/>
      <c r="AH12" s="122"/>
      <c r="AI12" s="122"/>
      <c r="AJ12" s="122"/>
    </row>
    <row r="13" spans="1:21" s="122" customFormat="1" ht="18" customHeight="1">
      <c r="A13" s="4"/>
      <c r="B13" s="4"/>
      <c r="C13" s="4"/>
      <c r="D13" s="4"/>
      <c r="E13" s="4"/>
      <c r="F13" s="4"/>
      <c r="G13" s="4"/>
      <c r="H13" s="4"/>
      <c r="M13" s="4" t="s">
        <v>641</v>
      </c>
      <c r="N13" s="4"/>
      <c r="O13" s="4"/>
      <c r="P13" s="4"/>
      <c r="Q13" s="4"/>
      <c r="R13" s="4"/>
      <c r="S13" s="4"/>
      <c r="T13" s="4"/>
      <c r="U13" s="4"/>
    </row>
    <row r="14" spans="1:36" s="4" customFormat="1" ht="18" customHeight="1">
      <c r="A14" s="2" t="s">
        <v>642</v>
      </c>
      <c r="B14" s="3"/>
      <c r="C14" s="122"/>
      <c r="D14" s="122"/>
      <c r="E14" s="122"/>
      <c r="F14" s="122"/>
      <c r="G14" s="122"/>
      <c r="H14" s="122"/>
      <c r="I14" s="122"/>
      <c r="J14" s="122"/>
      <c r="K14" s="122"/>
      <c r="L14" s="122"/>
      <c r="M14" s="3" t="s">
        <v>643</v>
      </c>
      <c r="V14" s="122"/>
      <c r="W14" s="122"/>
      <c r="X14" s="122"/>
      <c r="Y14" s="122"/>
      <c r="Z14" s="122"/>
      <c r="AA14" s="122"/>
      <c r="AB14" s="122"/>
      <c r="AC14" s="122"/>
      <c r="AD14" s="122"/>
      <c r="AE14" s="122"/>
      <c r="AF14" s="122"/>
      <c r="AG14" s="122"/>
      <c r="AH14" s="122"/>
      <c r="AI14" s="122"/>
      <c r="AJ14" s="122"/>
    </row>
    <row r="15" spans="1:36" s="4" customFormat="1" ht="18" customHeight="1">
      <c r="A15" s="4" t="s">
        <v>644</v>
      </c>
      <c r="I15" s="122"/>
      <c r="J15" s="122"/>
      <c r="K15" s="122"/>
      <c r="L15" s="122"/>
      <c r="M15" s="4" t="s">
        <v>645</v>
      </c>
      <c r="V15" s="122"/>
      <c r="W15" s="122"/>
      <c r="X15" s="122"/>
      <c r="Y15" s="122"/>
      <c r="Z15" s="122"/>
      <c r="AA15" s="122"/>
      <c r="AB15" s="122"/>
      <c r="AC15" s="122"/>
      <c r="AD15" s="122"/>
      <c r="AE15" s="122"/>
      <c r="AF15" s="122"/>
      <c r="AG15" s="122"/>
      <c r="AH15" s="122"/>
      <c r="AI15" s="122"/>
      <c r="AJ15" s="122"/>
    </row>
    <row r="16" spans="1:36" s="4" customFormat="1" ht="18" customHeight="1">
      <c r="A16" s="4" t="s">
        <v>646</v>
      </c>
      <c r="I16" s="122"/>
      <c r="J16" s="122"/>
      <c r="K16" s="122"/>
      <c r="L16" s="122"/>
      <c r="M16" s="4" t="s">
        <v>647</v>
      </c>
      <c r="V16" s="122"/>
      <c r="W16" s="122"/>
      <c r="X16" s="122"/>
      <c r="Y16" s="122"/>
      <c r="Z16" s="122"/>
      <c r="AA16" s="122"/>
      <c r="AB16" s="122"/>
      <c r="AC16" s="122"/>
      <c r="AD16" s="122"/>
      <c r="AE16" s="122"/>
      <c r="AF16" s="122"/>
      <c r="AG16" s="122"/>
      <c r="AH16" s="122"/>
      <c r="AI16" s="122"/>
      <c r="AJ16" s="122"/>
    </row>
    <row r="17" spans="1:36" s="4" customFormat="1" ht="18" customHeight="1">
      <c r="A17" s="4" t="s">
        <v>648</v>
      </c>
      <c r="I17" s="122"/>
      <c r="J17" s="122"/>
      <c r="K17" s="122"/>
      <c r="L17" s="16"/>
      <c r="M17" s="4" t="s">
        <v>649</v>
      </c>
      <c r="V17" s="122"/>
      <c r="W17" s="16"/>
      <c r="X17" s="16"/>
      <c r="Y17" s="16"/>
      <c r="Z17" s="16"/>
      <c r="AA17" s="16"/>
      <c r="AB17" s="16"/>
      <c r="AC17" s="16"/>
      <c r="AD17" s="16"/>
      <c r="AE17" s="16"/>
      <c r="AF17" s="16"/>
      <c r="AG17" s="16"/>
      <c r="AH17" s="16"/>
      <c r="AI17" s="16"/>
      <c r="AJ17" s="16"/>
    </row>
    <row r="18" spans="9:36" s="4" customFormat="1" ht="18" customHeight="1">
      <c r="I18" s="16"/>
      <c r="J18" s="16"/>
      <c r="K18" s="16"/>
      <c r="L18" s="16"/>
      <c r="M18" s="4" t="s">
        <v>650</v>
      </c>
      <c r="V18" s="16"/>
      <c r="W18" s="16"/>
      <c r="X18" s="16"/>
      <c r="Y18" s="16"/>
      <c r="Z18" s="16"/>
      <c r="AA18" s="16"/>
      <c r="AB18" s="16"/>
      <c r="AC18" s="16"/>
      <c r="AD18" s="16"/>
      <c r="AE18" s="16"/>
      <c r="AF18" s="16"/>
      <c r="AG18" s="16"/>
      <c r="AH18" s="16"/>
      <c r="AI18" s="16"/>
      <c r="AJ18" s="16"/>
    </row>
    <row r="19" spans="1:13" ht="16.5" customHeight="1">
      <c r="A19" s="136"/>
      <c r="C19" s="150"/>
      <c r="D19" s="150"/>
      <c r="M19" s="4" t="s">
        <v>651</v>
      </c>
    </row>
    <row r="20" spans="1:13" ht="16.5" customHeight="1" thickBot="1">
      <c r="A20" s="136"/>
      <c r="B20" s="123" t="s">
        <v>652</v>
      </c>
      <c r="C20" s="150"/>
      <c r="D20" s="150"/>
      <c r="M20" s="4"/>
    </row>
    <row r="21" spans="1:21" s="4" customFormat="1" ht="16.5" customHeight="1">
      <c r="A21" s="151"/>
      <c r="B21" s="787" t="s">
        <v>653</v>
      </c>
      <c r="C21" s="788"/>
      <c r="D21" s="788"/>
      <c r="E21" s="788"/>
      <c r="F21" s="788"/>
      <c r="G21" s="788"/>
      <c r="H21" s="788"/>
      <c r="I21" s="802" t="s">
        <v>654</v>
      </c>
      <c r="J21" s="803"/>
      <c r="K21" s="803"/>
      <c r="L21" s="804"/>
      <c r="M21" s="153" t="s">
        <v>655</v>
      </c>
      <c r="N21" s="802" t="s">
        <v>656</v>
      </c>
      <c r="O21" s="803"/>
      <c r="P21" s="803"/>
      <c r="Q21" s="804"/>
      <c r="R21" s="802" t="s">
        <v>657</v>
      </c>
      <c r="S21" s="803"/>
      <c r="T21" s="803"/>
      <c r="U21" s="820"/>
    </row>
    <row r="22" spans="1:21" s="4" customFormat="1" ht="16.5" customHeight="1">
      <c r="A22" s="151"/>
      <c r="B22" s="789"/>
      <c r="C22" s="790"/>
      <c r="D22" s="790"/>
      <c r="E22" s="790"/>
      <c r="F22" s="790"/>
      <c r="G22" s="790"/>
      <c r="H22" s="790"/>
      <c r="I22" s="805" t="s">
        <v>1047</v>
      </c>
      <c r="J22" s="806"/>
      <c r="K22" s="807" t="s">
        <v>1048</v>
      </c>
      <c r="L22" s="808"/>
      <c r="M22" s="156" t="s">
        <v>1049</v>
      </c>
      <c r="N22" s="807" t="s">
        <v>1047</v>
      </c>
      <c r="O22" s="825"/>
      <c r="P22" s="826" t="s">
        <v>1048</v>
      </c>
      <c r="Q22" s="827"/>
      <c r="R22" s="807" t="s">
        <v>1047</v>
      </c>
      <c r="S22" s="825"/>
      <c r="T22" s="807" t="s">
        <v>1048</v>
      </c>
      <c r="U22" s="822"/>
    </row>
    <row r="23" spans="1:23" s="4" customFormat="1" ht="14.25" customHeight="1">
      <c r="A23" s="127"/>
      <c r="B23" s="126"/>
      <c r="C23" s="793"/>
      <c r="D23" s="793"/>
      <c r="E23" s="793"/>
      <c r="F23" s="793"/>
      <c r="G23" s="793"/>
      <c r="H23" s="793"/>
      <c r="I23" s="809" t="s">
        <v>658</v>
      </c>
      <c r="J23" s="810"/>
      <c r="K23" s="810" t="s">
        <v>658</v>
      </c>
      <c r="L23" s="811"/>
      <c r="M23" s="160" t="s">
        <v>659</v>
      </c>
      <c r="N23" s="161"/>
      <c r="O23" s="162" t="s">
        <v>845</v>
      </c>
      <c r="P23" s="163"/>
      <c r="Q23" s="164" t="s">
        <v>845</v>
      </c>
      <c r="R23" s="163"/>
      <c r="S23" s="163" t="s">
        <v>621</v>
      </c>
      <c r="T23" s="163"/>
      <c r="U23" s="165" t="s">
        <v>621</v>
      </c>
      <c r="W23" s="4" t="s">
        <v>660</v>
      </c>
    </row>
    <row r="24" spans="1:21" s="4" customFormat="1" ht="9" customHeight="1">
      <c r="A24" s="166"/>
      <c r="B24" s="139"/>
      <c r="C24" s="792"/>
      <c r="D24" s="792"/>
      <c r="E24" s="792"/>
      <c r="F24" s="792"/>
      <c r="G24" s="792"/>
      <c r="H24" s="792"/>
      <c r="I24" s="812"/>
      <c r="J24" s="813"/>
      <c r="K24" s="814"/>
      <c r="L24" s="815"/>
      <c r="M24" s="168"/>
      <c r="N24" s="169"/>
      <c r="O24" s="170"/>
      <c r="P24" s="127"/>
      <c r="Q24" s="171"/>
      <c r="R24" s="127"/>
      <c r="S24" s="127"/>
      <c r="T24" s="127"/>
      <c r="U24" s="172"/>
    </row>
    <row r="25" spans="1:23" s="4" customFormat="1" ht="16.5" customHeight="1">
      <c r="A25" s="166"/>
      <c r="B25" s="130" t="s">
        <v>661</v>
      </c>
      <c r="C25" s="791" t="s">
        <v>662</v>
      </c>
      <c r="D25" s="791"/>
      <c r="E25" s="791"/>
      <c r="F25" s="791"/>
      <c r="G25" s="791"/>
      <c r="H25" s="791"/>
      <c r="I25" s="783">
        <v>1495406</v>
      </c>
      <c r="J25" s="784"/>
      <c r="K25" s="759">
        <v>1566034</v>
      </c>
      <c r="L25" s="800"/>
      <c r="M25" s="173">
        <f>(K25-I25)/I25*100</f>
        <v>4.722998302802049</v>
      </c>
      <c r="N25" s="794">
        <v>100</v>
      </c>
      <c r="O25" s="795"/>
      <c r="P25" s="750">
        <f>SUM(P27:P32)</f>
        <v>100</v>
      </c>
      <c r="Q25" s="751"/>
      <c r="R25" s="747">
        <v>104</v>
      </c>
      <c r="S25" s="759"/>
      <c r="T25" s="759">
        <f>K25/W25</f>
        <v>124.6544615139696</v>
      </c>
      <c r="U25" s="760"/>
      <c r="W25" s="4">
        <v>12563</v>
      </c>
    </row>
    <row r="26" spans="1:21" s="4" customFormat="1" ht="11.25" customHeight="1">
      <c r="A26" s="166"/>
      <c r="B26" s="139"/>
      <c r="C26" s="792"/>
      <c r="D26" s="792"/>
      <c r="E26" s="792"/>
      <c r="F26" s="792"/>
      <c r="G26" s="792"/>
      <c r="H26" s="792"/>
      <c r="I26" s="785"/>
      <c r="J26" s="786"/>
      <c r="K26" s="755"/>
      <c r="L26" s="801"/>
      <c r="M26" s="175"/>
      <c r="N26" s="176"/>
      <c r="O26" s="177"/>
      <c r="P26" s="162"/>
      <c r="Q26" s="164"/>
      <c r="R26" s="174"/>
      <c r="S26" s="174"/>
      <c r="T26" s="174"/>
      <c r="U26" s="165"/>
    </row>
    <row r="27" spans="1:23" s="4" customFormat="1" ht="16.5" customHeight="1">
      <c r="A27" s="166"/>
      <c r="B27" s="139">
        <v>55</v>
      </c>
      <c r="C27" s="824" t="s">
        <v>620</v>
      </c>
      <c r="D27" s="824"/>
      <c r="E27" s="824"/>
      <c r="F27" s="824"/>
      <c r="G27" s="824"/>
      <c r="H27" s="824"/>
      <c r="I27" s="785">
        <v>160232</v>
      </c>
      <c r="J27" s="786"/>
      <c r="K27" s="798">
        <v>196950</v>
      </c>
      <c r="L27" s="799"/>
      <c r="M27" s="175">
        <f aca="true" t="shared" si="0" ref="M27:M32">(K27-I27)/I27*100</f>
        <v>22.91552249238604</v>
      </c>
      <c r="N27" s="779">
        <v>10.7</v>
      </c>
      <c r="O27" s="780"/>
      <c r="P27" s="752">
        <f aca="true" t="shared" si="1" ref="P27:P32">K27/$K$25*100</f>
        <v>12.57635530263072</v>
      </c>
      <c r="Q27" s="753"/>
      <c r="R27" s="748">
        <v>1885</v>
      </c>
      <c r="S27" s="755"/>
      <c r="T27" s="755">
        <f aca="true" t="shared" si="2" ref="T27:T32">K27/W27</f>
        <v>3716.0377358490564</v>
      </c>
      <c r="U27" s="756"/>
      <c r="W27" s="4">
        <v>53</v>
      </c>
    </row>
    <row r="28" spans="1:23" s="4" customFormat="1" ht="16.5" customHeight="1">
      <c r="A28" s="166"/>
      <c r="B28" s="139">
        <v>56</v>
      </c>
      <c r="C28" s="816" t="s">
        <v>663</v>
      </c>
      <c r="D28" s="816"/>
      <c r="E28" s="816"/>
      <c r="F28" s="816"/>
      <c r="G28" s="816"/>
      <c r="H28" s="816"/>
      <c r="I28" s="785">
        <v>287376</v>
      </c>
      <c r="J28" s="786"/>
      <c r="K28" s="798">
        <v>248562</v>
      </c>
      <c r="L28" s="799"/>
      <c r="M28" s="175">
        <f t="shared" si="0"/>
        <v>-13.506347085351594</v>
      </c>
      <c r="N28" s="779">
        <v>19.2</v>
      </c>
      <c r="O28" s="780"/>
      <c r="P28" s="761">
        <f t="shared" si="1"/>
        <v>15.87206918879156</v>
      </c>
      <c r="Q28" s="762"/>
      <c r="R28" s="748">
        <v>138</v>
      </c>
      <c r="S28" s="755"/>
      <c r="T28" s="755">
        <f t="shared" si="2"/>
        <v>133.92349137931035</v>
      </c>
      <c r="U28" s="756"/>
      <c r="W28" s="4">
        <v>1856</v>
      </c>
    </row>
    <row r="29" spans="1:23" s="4" customFormat="1" ht="16.5" customHeight="1">
      <c r="A29" s="166"/>
      <c r="B29" s="139">
        <v>57</v>
      </c>
      <c r="C29" s="816" t="s">
        <v>1010</v>
      </c>
      <c r="D29" s="816"/>
      <c r="E29" s="816"/>
      <c r="F29" s="816"/>
      <c r="G29" s="816"/>
      <c r="H29" s="816"/>
      <c r="I29" s="785">
        <v>471073</v>
      </c>
      <c r="J29" s="786"/>
      <c r="K29" s="798">
        <v>514889</v>
      </c>
      <c r="L29" s="799"/>
      <c r="M29" s="175">
        <f t="shared" si="0"/>
        <v>9.301318479301509</v>
      </c>
      <c r="N29" s="779">
        <v>31.5</v>
      </c>
      <c r="O29" s="780"/>
      <c r="P29" s="761">
        <f t="shared" si="1"/>
        <v>32.87853264999355</v>
      </c>
      <c r="Q29" s="762"/>
      <c r="R29" s="748">
        <v>76</v>
      </c>
      <c r="S29" s="755"/>
      <c r="T29" s="755">
        <f t="shared" si="2"/>
        <v>92.04308187343582</v>
      </c>
      <c r="U29" s="756"/>
      <c r="W29" s="4">
        <v>5594</v>
      </c>
    </row>
    <row r="30" spans="1:23" s="4" customFormat="1" ht="16.5" customHeight="1">
      <c r="A30" s="166"/>
      <c r="B30" s="139">
        <v>58</v>
      </c>
      <c r="C30" s="816" t="s">
        <v>1011</v>
      </c>
      <c r="D30" s="816"/>
      <c r="E30" s="816"/>
      <c r="F30" s="816"/>
      <c r="G30" s="816"/>
      <c r="H30" s="816"/>
      <c r="I30" s="785">
        <v>38687</v>
      </c>
      <c r="J30" s="786"/>
      <c r="K30" s="798">
        <v>37673</v>
      </c>
      <c r="L30" s="799"/>
      <c r="M30" s="175">
        <f t="shared" si="0"/>
        <v>-2.621035489957867</v>
      </c>
      <c r="N30" s="779">
        <v>2.5</v>
      </c>
      <c r="O30" s="780"/>
      <c r="P30" s="761">
        <f t="shared" si="1"/>
        <v>2.405631039939107</v>
      </c>
      <c r="Q30" s="762"/>
      <c r="R30" s="748">
        <v>77</v>
      </c>
      <c r="S30" s="755"/>
      <c r="T30" s="755">
        <f t="shared" si="2"/>
        <v>89.48456057007125</v>
      </c>
      <c r="U30" s="756"/>
      <c r="W30" s="4">
        <v>421</v>
      </c>
    </row>
    <row r="31" spans="1:23" s="4" customFormat="1" ht="16.5" customHeight="1">
      <c r="A31" s="166"/>
      <c r="B31" s="139">
        <v>59</v>
      </c>
      <c r="C31" s="816" t="s">
        <v>1012</v>
      </c>
      <c r="D31" s="816"/>
      <c r="E31" s="816"/>
      <c r="F31" s="816"/>
      <c r="G31" s="816"/>
      <c r="H31" s="816"/>
      <c r="I31" s="785">
        <v>198375</v>
      </c>
      <c r="J31" s="786"/>
      <c r="K31" s="755">
        <v>177053</v>
      </c>
      <c r="L31" s="801"/>
      <c r="M31" s="175">
        <f t="shared" si="0"/>
        <v>-10.748330182734719</v>
      </c>
      <c r="N31" s="779">
        <v>13.2</v>
      </c>
      <c r="O31" s="780"/>
      <c r="P31" s="761">
        <f t="shared" si="1"/>
        <v>11.305820946416233</v>
      </c>
      <c r="Q31" s="762"/>
      <c r="R31" s="748">
        <v>160</v>
      </c>
      <c r="S31" s="755"/>
      <c r="T31" s="755">
        <f t="shared" si="2"/>
        <v>161.98810612991767</v>
      </c>
      <c r="U31" s="756"/>
      <c r="W31" s="4">
        <v>1093</v>
      </c>
    </row>
    <row r="32" spans="1:23" s="4" customFormat="1" ht="16.5" customHeight="1" thickBot="1">
      <c r="A32" s="166"/>
      <c r="B32" s="143">
        <v>60</v>
      </c>
      <c r="C32" s="823" t="s">
        <v>1013</v>
      </c>
      <c r="D32" s="823"/>
      <c r="E32" s="823"/>
      <c r="F32" s="823"/>
      <c r="G32" s="823"/>
      <c r="H32" s="823"/>
      <c r="I32" s="817">
        <v>339663</v>
      </c>
      <c r="J32" s="818"/>
      <c r="K32" s="796">
        <v>390907</v>
      </c>
      <c r="L32" s="797"/>
      <c r="M32" s="178">
        <f t="shared" si="0"/>
        <v>15.08671830608574</v>
      </c>
      <c r="N32" s="781">
        <v>22.7</v>
      </c>
      <c r="O32" s="782"/>
      <c r="P32" s="745">
        <f t="shared" si="1"/>
        <v>24.96159087222883</v>
      </c>
      <c r="Q32" s="746"/>
      <c r="R32" s="749">
        <v>80</v>
      </c>
      <c r="S32" s="757"/>
      <c r="T32" s="757">
        <f t="shared" si="2"/>
        <v>110.23886068809927</v>
      </c>
      <c r="U32" s="758"/>
      <c r="W32" s="4">
        <v>3546</v>
      </c>
    </row>
    <row r="33" s="4" customFormat="1" ht="16.5" customHeight="1"/>
    <row r="34" s="4" customFormat="1" ht="14.25" customHeight="1" thickBot="1">
      <c r="B34" s="179" t="s">
        <v>664</v>
      </c>
    </row>
    <row r="35" spans="2:22" s="4" customFormat="1" ht="13.5" customHeight="1">
      <c r="B35" s="180"/>
      <c r="C35" s="819" t="s">
        <v>665</v>
      </c>
      <c r="D35" s="803"/>
      <c r="E35" s="803"/>
      <c r="F35" s="803"/>
      <c r="G35" s="820"/>
      <c r="H35" s="819" t="s">
        <v>666</v>
      </c>
      <c r="I35" s="803"/>
      <c r="J35" s="803"/>
      <c r="K35" s="803"/>
      <c r="L35" s="820"/>
      <c r="M35" s="819" t="s">
        <v>1044</v>
      </c>
      <c r="N35" s="803"/>
      <c r="O35" s="803"/>
      <c r="P35" s="803"/>
      <c r="Q35" s="820"/>
      <c r="R35" s="819" t="s">
        <v>667</v>
      </c>
      <c r="S35" s="803"/>
      <c r="T35" s="803"/>
      <c r="U35" s="803"/>
      <c r="V35" s="820"/>
    </row>
    <row r="36" spans="2:22" s="4" customFormat="1" ht="12">
      <c r="B36" s="139" t="s">
        <v>668</v>
      </c>
      <c r="C36" s="821" t="s">
        <v>669</v>
      </c>
      <c r="D36" s="808"/>
      <c r="E36" s="181" t="s">
        <v>1067</v>
      </c>
      <c r="F36" s="807" t="s">
        <v>670</v>
      </c>
      <c r="G36" s="822"/>
      <c r="H36" s="821" t="s">
        <v>671</v>
      </c>
      <c r="I36" s="808"/>
      <c r="J36" s="181" t="s">
        <v>1067</v>
      </c>
      <c r="K36" s="807" t="s">
        <v>670</v>
      </c>
      <c r="L36" s="822"/>
      <c r="M36" s="821" t="s">
        <v>671</v>
      </c>
      <c r="N36" s="808"/>
      <c r="O36" s="181" t="s">
        <v>1067</v>
      </c>
      <c r="P36" s="807" t="s">
        <v>670</v>
      </c>
      <c r="Q36" s="822"/>
      <c r="R36" s="821" t="s">
        <v>671</v>
      </c>
      <c r="S36" s="808"/>
      <c r="T36" s="181" t="s">
        <v>1067</v>
      </c>
      <c r="U36" s="807" t="s">
        <v>670</v>
      </c>
      <c r="V36" s="822"/>
    </row>
    <row r="37" spans="2:22" s="4" customFormat="1" ht="12">
      <c r="B37" s="182"/>
      <c r="C37" s="183" t="s">
        <v>978</v>
      </c>
      <c r="D37" s="156" t="s">
        <v>979</v>
      </c>
      <c r="E37" s="184"/>
      <c r="F37" s="155" t="s">
        <v>978</v>
      </c>
      <c r="G37" s="185" t="s">
        <v>979</v>
      </c>
      <c r="H37" s="183" t="s">
        <v>978</v>
      </c>
      <c r="I37" s="156" t="s">
        <v>979</v>
      </c>
      <c r="J37" s="186"/>
      <c r="K37" s="155" t="s">
        <v>978</v>
      </c>
      <c r="L37" s="185" t="s">
        <v>979</v>
      </c>
      <c r="M37" s="183" t="s">
        <v>978</v>
      </c>
      <c r="N37" s="156" t="s">
        <v>979</v>
      </c>
      <c r="O37" s="186"/>
      <c r="P37" s="155" t="s">
        <v>978</v>
      </c>
      <c r="Q37" s="185" t="s">
        <v>979</v>
      </c>
      <c r="R37" s="183" t="s">
        <v>978</v>
      </c>
      <c r="S37" s="156" t="s">
        <v>979</v>
      </c>
      <c r="T37" s="186"/>
      <c r="U37" s="155" t="s">
        <v>978</v>
      </c>
      <c r="V37" s="185" t="s">
        <v>979</v>
      </c>
    </row>
    <row r="38" spans="2:22" s="4" customFormat="1" ht="12">
      <c r="B38" s="126"/>
      <c r="C38" s="104" t="s">
        <v>672</v>
      </c>
      <c r="D38" s="69" t="s">
        <v>672</v>
      </c>
      <c r="E38" s="187" t="s">
        <v>673</v>
      </c>
      <c r="F38" s="69" t="s">
        <v>673</v>
      </c>
      <c r="G38" s="69" t="s">
        <v>673</v>
      </c>
      <c r="H38" s="104" t="s">
        <v>674</v>
      </c>
      <c r="I38" s="69" t="s">
        <v>674</v>
      </c>
      <c r="J38" s="187" t="s">
        <v>675</v>
      </c>
      <c r="K38" s="69" t="s">
        <v>675</v>
      </c>
      <c r="L38" s="188" t="s">
        <v>675</v>
      </c>
      <c r="M38" s="104" t="s">
        <v>676</v>
      </c>
      <c r="N38" s="69" t="s">
        <v>676</v>
      </c>
      <c r="O38" s="187" t="s">
        <v>994</v>
      </c>
      <c r="P38" s="69" t="s">
        <v>994</v>
      </c>
      <c r="Q38" s="188" t="s">
        <v>994</v>
      </c>
      <c r="R38" s="104" t="s">
        <v>677</v>
      </c>
      <c r="S38" s="69" t="s">
        <v>677</v>
      </c>
      <c r="T38" s="187" t="s">
        <v>994</v>
      </c>
      <c r="U38" s="69" t="s">
        <v>994</v>
      </c>
      <c r="V38" s="188" t="s">
        <v>994</v>
      </c>
    </row>
    <row r="39" spans="2:22" s="4" customFormat="1" ht="12">
      <c r="B39" s="126"/>
      <c r="C39" s="126"/>
      <c r="D39" s="189"/>
      <c r="E39" s="190"/>
      <c r="F39" s="170"/>
      <c r="G39" s="170"/>
      <c r="H39" s="126"/>
      <c r="I39" s="191"/>
      <c r="J39" s="190"/>
      <c r="K39" s="127"/>
      <c r="L39" s="172"/>
      <c r="M39" s="126"/>
      <c r="N39" s="127"/>
      <c r="O39" s="190"/>
      <c r="P39" s="127"/>
      <c r="Q39" s="172"/>
      <c r="R39" s="126"/>
      <c r="S39" s="127"/>
      <c r="T39" s="190"/>
      <c r="U39" s="127"/>
      <c r="V39" s="172"/>
    </row>
    <row r="40" spans="2:22" s="4" customFormat="1" ht="12">
      <c r="B40" s="192" t="s">
        <v>678</v>
      </c>
      <c r="C40" s="193">
        <f>C42+C57</f>
        <v>17000</v>
      </c>
      <c r="D40" s="194">
        <f>D42+D57</f>
        <v>14995</v>
      </c>
      <c r="E40" s="195">
        <f>(D40-C40)/C40*100</f>
        <v>-11.794117647058822</v>
      </c>
      <c r="F40" s="196" t="s">
        <v>679</v>
      </c>
      <c r="G40" s="196" t="s">
        <v>679</v>
      </c>
      <c r="H40" s="193">
        <f>H42+H57</f>
        <v>79530</v>
      </c>
      <c r="I40" s="197">
        <f>I42+I57</f>
        <v>75123</v>
      </c>
      <c r="J40" s="195">
        <f>(I40-H40)/H40*100</f>
        <v>-5.541305167861185</v>
      </c>
      <c r="K40" s="196" t="s">
        <v>679</v>
      </c>
      <c r="L40" s="198" t="s">
        <v>679</v>
      </c>
      <c r="M40" s="193">
        <v>1334658</v>
      </c>
      <c r="N40" s="199">
        <v>1181779</v>
      </c>
      <c r="O40" s="195">
        <f>(N40-M40)/M40*100</f>
        <v>-11.454544909632281</v>
      </c>
      <c r="P40" s="196" t="s">
        <v>679</v>
      </c>
      <c r="Q40" s="196" t="s">
        <v>679</v>
      </c>
      <c r="R40" s="193">
        <f>R42</f>
        <v>1495406</v>
      </c>
      <c r="S40" s="199">
        <f>S42</f>
        <v>1566034</v>
      </c>
      <c r="T40" s="195">
        <f>(S40-R40)/R40*100</f>
        <v>4.722998302802049</v>
      </c>
      <c r="U40" s="196" t="s">
        <v>679</v>
      </c>
      <c r="V40" s="198" t="s">
        <v>679</v>
      </c>
    </row>
    <row r="41" spans="2:22" s="4" customFormat="1" ht="12">
      <c r="B41" s="200"/>
      <c r="C41" s="200"/>
      <c r="D41" s="201"/>
      <c r="E41" s="202"/>
      <c r="F41" s="203"/>
      <c r="G41" s="203"/>
      <c r="H41" s="200"/>
      <c r="I41" s="204"/>
      <c r="J41" s="202"/>
      <c r="K41" s="205"/>
      <c r="L41" s="206"/>
      <c r="M41" s="200"/>
      <c r="N41" s="205"/>
      <c r="O41" s="202"/>
      <c r="P41" s="205"/>
      <c r="Q41" s="206"/>
      <c r="R41" s="200"/>
      <c r="S41" s="207"/>
      <c r="T41" s="202"/>
      <c r="U41" s="205"/>
      <c r="V41" s="206"/>
    </row>
    <row r="42" spans="2:22" s="4" customFormat="1" ht="12">
      <c r="B42" s="208" t="s">
        <v>680</v>
      </c>
      <c r="C42" s="193">
        <f>SUM(C44:C55)</f>
        <v>14321</v>
      </c>
      <c r="D42" s="209">
        <f>SUM(D44:D55)</f>
        <v>12566</v>
      </c>
      <c r="E42" s="195">
        <f>(D42-C42)/C42*100</f>
        <v>-12.254730814887228</v>
      </c>
      <c r="F42" s="210"/>
      <c r="G42" s="210"/>
      <c r="H42" s="193">
        <f>SUM(H44:H55)</f>
        <v>59895</v>
      </c>
      <c r="I42" s="197">
        <f>SUM(I44:I55)</f>
        <v>57336</v>
      </c>
      <c r="J42" s="195">
        <f>(I42-H42)/H42*100</f>
        <v>-4.2724768344603055</v>
      </c>
      <c r="K42" s="211"/>
      <c r="L42" s="212"/>
      <c r="M42" s="193">
        <f>SUM(M44:M55)</f>
        <v>990547</v>
      </c>
      <c r="N42" s="199">
        <f>SUM(N44:N55)</f>
        <v>881892</v>
      </c>
      <c r="O42" s="195">
        <f>(N42-M42)/M42*100</f>
        <v>-10.969191769799918</v>
      </c>
      <c r="P42" s="211"/>
      <c r="Q42" s="212"/>
      <c r="R42" s="193">
        <f>SUM(R44:R55)</f>
        <v>1495406</v>
      </c>
      <c r="S42" s="199">
        <f>SUM(S44:S55)</f>
        <v>1566034</v>
      </c>
      <c r="T42" s="195">
        <f>(S42-R42)/R42*100</f>
        <v>4.722998302802049</v>
      </c>
      <c r="U42" s="211"/>
      <c r="V42" s="213"/>
    </row>
    <row r="43" spans="2:22" s="4" customFormat="1" ht="12">
      <c r="B43" s="126"/>
      <c r="C43" s="126"/>
      <c r="D43" s="189"/>
      <c r="E43" s="190"/>
      <c r="F43" s="214"/>
      <c r="G43" s="214"/>
      <c r="H43" s="126"/>
      <c r="I43" s="191"/>
      <c r="J43" s="190"/>
      <c r="K43" s="127"/>
      <c r="L43" s="172"/>
      <c r="M43" s="126"/>
      <c r="N43" s="127"/>
      <c r="O43" s="190"/>
      <c r="P43" s="127"/>
      <c r="Q43" s="172"/>
      <c r="R43" s="126"/>
      <c r="S43" s="170"/>
      <c r="T43" s="190"/>
      <c r="U43" s="127"/>
      <c r="V43" s="172"/>
    </row>
    <row r="44" spans="2:22" s="4" customFormat="1" ht="12">
      <c r="B44" s="77" t="s">
        <v>681</v>
      </c>
      <c r="C44" s="215">
        <v>649</v>
      </c>
      <c r="D44" s="189">
        <v>553</v>
      </c>
      <c r="E44" s="216">
        <f aca="true" t="shared" si="3" ref="E44:E55">(D44-C44)/C44*100</f>
        <v>-14.791987673343607</v>
      </c>
      <c r="F44" s="217">
        <f>C44/$C$42*100</f>
        <v>4.531806438097898</v>
      </c>
      <c r="G44" s="217">
        <f>D44/$D$42*100</f>
        <v>4.400763966258157</v>
      </c>
      <c r="H44" s="215">
        <v>1278</v>
      </c>
      <c r="I44" s="191">
        <v>1144</v>
      </c>
      <c r="J44" s="216">
        <f aca="true" t="shared" si="4" ref="J44:J57">(I44-H44)/H44*100</f>
        <v>-10.485133020344287</v>
      </c>
      <c r="K44" s="218">
        <f>H44/$H$42*100</f>
        <v>2.1337340345604807</v>
      </c>
      <c r="L44" s="219">
        <f>I44/$I$42*100</f>
        <v>1.9952560346030417</v>
      </c>
      <c r="M44" s="215">
        <v>6873</v>
      </c>
      <c r="N44" s="170">
        <v>5240</v>
      </c>
      <c r="O44" s="216">
        <f>(N44-M44)/M44*100</f>
        <v>-23.759639167757893</v>
      </c>
      <c r="P44" s="218">
        <f>M44/$M$42*100</f>
        <v>0.6938590495958294</v>
      </c>
      <c r="Q44" s="219">
        <f>N44/$N$42*100</f>
        <v>0.5941770647653001</v>
      </c>
      <c r="R44" s="215">
        <v>4095</v>
      </c>
      <c r="S44" s="170">
        <v>3360</v>
      </c>
      <c r="T44" s="216">
        <f>(S44-R44)/R44*100</f>
        <v>-17.94871794871795</v>
      </c>
      <c r="U44" s="218">
        <f>R44/$R$42*100</f>
        <v>0.2738386765868266</v>
      </c>
      <c r="V44" s="219">
        <f>S44/$S$42*100</f>
        <v>0.21455472869682268</v>
      </c>
    </row>
    <row r="45" spans="2:22" s="4" customFormat="1" ht="12">
      <c r="B45" s="96" t="s">
        <v>682</v>
      </c>
      <c r="C45" s="215">
        <v>2087</v>
      </c>
      <c r="D45" s="189">
        <v>1619</v>
      </c>
      <c r="E45" s="216">
        <f t="shared" si="3"/>
        <v>-22.42453282223287</v>
      </c>
      <c r="F45" s="217">
        <f aca="true" t="shared" si="5" ref="F45:F55">C45/$C$42*100</f>
        <v>14.573004678444242</v>
      </c>
      <c r="G45" s="217">
        <f aca="true" t="shared" si="6" ref="G45:G55">D45/$D$42*100</f>
        <v>12.883972624542416</v>
      </c>
      <c r="H45" s="215">
        <v>4231</v>
      </c>
      <c r="I45" s="191">
        <v>3729</v>
      </c>
      <c r="J45" s="216">
        <f t="shared" si="4"/>
        <v>-11.86480737414323</v>
      </c>
      <c r="K45" s="218">
        <f aca="true" t="shared" si="7" ref="K45:K55">H45/$H$42*100</f>
        <v>7.064028716921279</v>
      </c>
      <c r="L45" s="219">
        <f aca="true" t="shared" si="8" ref="L45:L55">I45/$I$42*100</f>
        <v>6.503767266638762</v>
      </c>
      <c r="M45" s="215">
        <v>30463</v>
      </c>
      <c r="N45" s="170">
        <v>26850</v>
      </c>
      <c r="O45" s="216">
        <f aca="true" t="shared" si="9" ref="O45:O55">(N45-M45)/M45*100</f>
        <v>-11.86028953156288</v>
      </c>
      <c r="P45" s="218">
        <f aca="true" t="shared" si="10" ref="P45:P55">M45/$M$42*100</f>
        <v>3.075371486663429</v>
      </c>
      <c r="Q45" s="219">
        <f aca="true" t="shared" si="11" ref="Q45:Q55">N45/$N$42*100</f>
        <v>3.044590494074104</v>
      </c>
      <c r="R45" s="215">
        <v>29511</v>
      </c>
      <c r="S45" s="170">
        <v>22622</v>
      </c>
      <c r="T45" s="216">
        <f aca="true" t="shared" si="12" ref="T45:T55">(S45-R45)/R45*100</f>
        <v>-23.343837890955914</v>
      </c>
      <c r="U45" s="218">
        <f aca="true" t="shared" si="13" ref="U45:U55">R45/$R$42*100</f>
        <v>1.9734440011608887</v>
      </c>
      <c r="V45" s="219">
        <f aca="true" t="shared" si="14" ref="V45:V55">S45/$S$42*100</f>
        <v>1.4445407954105722</v>
      </c>
    </row>
    <row r="46" spans="2:22" s="4" customFormat="1" ht="12">
      <c r="B46" s="96" t="s">
        <v>683</v>
      </c>
      <c r="C46" s="215">
        <v>2038</v>
      </c>
      <c r="D46" s="189">
        <v>1745</v>
      </c>
      <c r="E46" s="216">
        <f t="shared" si="3"/>
        <v>-14.376840039254171</v>
      </c>
      <c r="F46" s="217">
        <f t="shared" si="5"/>
        <v>14.230849800991551</v>
      </c>
      <c r="G46" s="217">
        <f t="shared" si="6"/>
        <v>13.886678338373388</v>
      </c>
      <c r="H46" s="215">
        <v>4199</v>
      </c>
      <c r="I46" s="191">
        <v>3916</v>
      </c>
      <c r="J46" s="216">
        <f t="shared" si="4"/>
        <v>-6.739699928554417</v>
      </c>
      <c r="K46" s="218">
        <f t="shared" si="7"/>
        <v>7.010601886634944</v>
      </c>
      <c r="L46" s="219">
        <f t="shared" si="8"/>
        <v>6.829914887679643</v>
      </c>
      <c r="M46" s="215">
        <v>34383</v>
      </c>
      <c r="N46" s="191">
        <v>33153</v>
      </c>
      <c r="O46" s="216">
        <f t="shared" si="9"/>
        <v>-3.5773492714422823</v>
      </c>
      <c r="P46" s="218">
        <f t="shared" si="10"/>
        <v>3.471112425760716</v>
      </c>
      <c r="Q46" s="219">
        <f t="shared" si="11"/>
        <v>3.75930386033664</v>
      </c>
      <c r="R46" s="215">
        <v>47747</v>
      </c>
      <c r="S46" s="191">
        <v>40998</v>
      </c>
      <c r="T46" s="216">
        <f t="shared" si="12"/>
        <v>-14.1349194713804</v>
      </c>
      <c r="U46" s="218">
        <f t="shared" si="13"/>
        <v>3.1929121589722125</v>
      </c>
      <c r="V46" s="219">
        <f t="shared" si="14"/>
        <v>2.617950823545338</v>
      </c>
    </row>
    <row r="47" spans="2:22" s="4" customFormat="1" ht="12">
      <c r="B47" s="96" t="s">
        <v>684</v>
      </c>
      <c r="C47" s="215">
        <v>3653</v>
      </c>
      <c r="D47" s="189">
        <v>3049</v>
      </c>
      <c r="E47" s="216">
        <f t="shared" si="3"/>
        <v>-16.534355324390912</v>
      </c>
      <c r="F47" s="217">
        <f t="shared" si="5"/>
        <v>25.507995251728232</v>
      </c>
      <c r="G47" s="217">
        <f t="shared" si="6"/>
        <v>24.263886678338373</v>
      </c>
      <c r="H47" s="215">
        <v>9097</v>
      </c>
      <c r="I47" s="191">
        <v>7857</v>
      </c>
      <c r="J47" s="216">
        <f t="shared" si="4"/>
        <v>-13.630867318896339</v>
      </c>
      <c r="K47" s="218">
        <f t="shared" si="7"/>
        <v>15.188246097337007</v>
      </c>
      <c r="L47" s="219">
        <f t="shared" si="8"/>
        <v>13.703432398493092</v>
      </c>
      <c r="M47" s="215">
        <v>92143</v>
      </c>
      <c r="N47" s="191">
        <v>74661</v>
      </c>
      <c r="O47" s="216">
        <f t="shared" si="9"/>
        <v>-18.972683763280987</v>
      </c>
      <c r="P47" s="218">
        <f t="shared" si="10"/>
        <v>9.302234018173797</v>
      </c>
      <c r="Q47" s="219">
        <f t="shared" si="11"/>
        <v>8.46600263977902</v>
      </c>
      <c r="R47" s="215">
        <v>136392</v>
      </c>
      <c r="S47" s="191">
        <v>113121</v>
      </c>
      <c r="T47" s="216">
        <f t="shared" si="12"/>
        <v>-17.061851134963927</v>
      </c>
      <c r="U47" s="218">
        <f t="shared" si="13"/>
        <v>9.120733767284603</v>
      </c>
      <c r="V47" s="219">
        <f t="shared" si="14"/>
        <v>7.223406388367047</v>
      </c>
    </row>
    <row r="48" spans="2:22" s="4" customFormat="1" ht="12">
      <c r="B48" s="220" t="s">
        <v>685</v>
      </c>
      <c r="C48" s="170">
        <v>3415</v>
      </c>
      <c r="D48" s="189">
        <v>3115</v>
      </c>
      <c r="E48" s="216">
        <f t="shared" si="3"/>
        <v>-8.784773060029282</v>
      </c>
      <c r="F48" s="217">
        <f t="shared" si="5"/>
        <v>23.846100132672298</v>
      </c>
      <c r="G48" s="217">
        <f t="shared" si="6"/>
        <v>24.789113480821264</v>
      </c>
      <c r="H48" s="215">
        <v>12215</v>
      </c>
      <c r="I48" s="191">
        <v>11041</v>
      </c>
      <c r="J48" s="216">
        <f t="shared" si="4"/>
        <v>-9.611133851821531</v>
      </c>
      <c r="K48" s="218">
        <f t="shared" si="7"/>
        <v>20.394022873361717</v>
      </c>
      <c r="L48" s="219">
        <f t="shared" si="8"/>
        <v>19.256662480814846</v>
      </c>
      <c r="M48" s="215">
        <v>164986</v>
      </c>
      <c r="N48" s="191">
        <v>133915</v>
      </c>
      <c r="O48" s="216">
        <f t="shared" si="9"/>
        <v>-18.83250700059399</v>
      </c>
      <c r="P48" s="218">
        <f t="shared" si="10"/>
        <v>16.656049637220647</v>
      </c>
      <c r="Q48" s="219">
        <f t="shared" si="11"/>
        <v>15.184965959550603</v>
      </c>
      <c r="R48" s="215">
        <v>233382</v>
      </c>
      <c r="S48" s="191">
        <v>212176</v>
      </c>
      <c r="T48" s="216">
        <f t="shared" si="12"/>
        <v>-9.086390552827552</v>
      </c>
      <c r="U48" s="218">
        <f t="shared" si="13"/>
        <v>15.606597806883215</v>
      </c>
      <c r="V48" s="219">
        <f t="shared" si="14"/>
        <v>13.548620272612217</v>
      </c>
    </row>
    <row r="49" spans="2:22" s="4" customFormat="1" ht="12">
      <c r="B49" s="220" t="s">
        <v>686</v>
      </c>
      <c r="C49" s="170">
        <v>1586</v>
      </c>
      <c r="D49" s="189">
        <v>1513</v>
      </c>
      <c r="E49" s="216">
        <f t="shared" si="3"/>
        <v>-4.602774274905422</v>
      </c>
      <c r="F49" s="217">
        <f t="shared" si="5"/>
        <v>11.074645625305497</v>
      </c>
      <c r="G49" s="217">
        <f t="shared" si="6"/>
        <v>12.04042654782747</v>
      </c>
      <c r="H49" s="215">
        <v>9630</v>
      </c>
      <c r="I49" s="191">
        <v>9209</v>
      </c>
      <c r="J49" s="216">
        <f t="shared" si="4"/>
        <v>-4.371754932502596</v>
      </c>
      <c r="K49" s="218">
        <f t="shared" si="7"/>
        <v>16.078136739293765</v>
      </c>
      <c r="L49" s="219">
        <f t="shared" si="8"/>
        <v>16.061462257569413</v>
      </c>
      <c r="M49" s="215">
        <v>164109</v>
      </c>
      <c r="N49" s="191">
        <v>143567</v>
      </c>
      <c r="O49" s="216">
        <f t="shared" si="9"/>
        <v>-12.517290337519576</v>
      </c>
      <c r="P49" s="218">
        <f t="shared" si="10"/>
        <v>16.56751269752975</v>
      </c>
      <c r="Q49" s="219">
        <f t="shared" si="11"/>
        <v>16.279431041442717</v>
      </c>
      <c r="R49" s="215">
        <v>188219</v>
      </c>
      <c r="S49" s="191">
        <v>217465</v>
      </c>
      <c r="T49" s="216">
        <f t="shared" si="12"/>
        <v>15.538282532581727</v>
      </c>
      <c r="U49" s="218">
        <f t="shared" si="13"/>
        <v>12.586481530768232</v>
      </c>
      <c r="V49" s="219">
        <f t="shared" si="14"/>
        <v>13.886352403587662</v>
      </c>
    </row>
    <row r="50" spans="2:22" s="4" customFormat="1" ht="12">
      <c r="B50" s="220" t="s">
        <v>687</v>
      </c>
      <c r="C50" s="170">
        <v>564</v>
      </c>
      <c r="D50" s="189">
        <v>499</v>
      </c>
      <c r="E50" s="216">
        <f t="shared" si="3"/>
        <v>-11.52482269503546</v>
      </c>
      <c r="F50" s="217">
        <f t="shared" si="5"/>
        <v>3.9382724670064944</v>
      </c>
      <c r="G50" s="217">
        <f t="shared" si="6"/>
        <v>3.9710329460448826</v>
      </c>
      <c r="H50" s="215">
        <v>5786</v>
      </c>
      <c r="I50" s="191">
        <v>4490</v>
      </c>
      <c r="J50" s="216">
        <f t="shared" si="4"/>
        <v>-22.398893881783614</v>
      </c>
      <c r="K50" s="218">
        <f t="shared" si="7"/>
        <v>9.660238751147842</v>
      </c>
      <c r="L50" s="219">
        <f t="shared" si="8"/>
        <v>7.831031114831869</v>
      </c>
      <c r="M50" s="215">
        <v>138179</v>
      </c>
      <c r="N50" s="191">
        <v>86151</v>
      </c>
      <c r="O50" s="216">
        <f t="shared" si="9"/>
        <v>-37.65261002033594</v>
      </c>
      <c r="P50" s="218">
        <f t="shared" si="10"/>
        <v>13.949767148858156</v>
      </c>
      <c r="Q50" s="219">
        <f t="shared" si="11"/>
        <v>9.768883264617436</v>
      </c>
      <c r="R50" s="215">
        <v>253925</v>
      </c>
      <c r="S50" s="191">
        <v>179159</v>
      </c>
      <c r="T50" s="216">
        <f t="shared" si="12"/>
        <v>-29.444127202914245</v>
      </c>
      <c r="U50" s="218">
        <f t="shared" si="13"/>
        <v>16.98033844989254</v>
      </c>
      <c r="V50" s="219">
        <f t="shared" si="14"/>
        <v>11.44030078529585</v>
      </c>
    </row>
    <row r="51" spans="2:22" s="4" customFormat="1" ht="12">
      <c r="B51" s="220" t="s">
        <v>688</v>
      </c>
      <c r="C51" s="170">
        <v>163</v>
      </c>
      <c r="D51" s="189">
        <v>265</v>
      </c>
      <c r="E51" s="216">
        <f t="shared" si="3"/>
        <v>62.57668711656442</v>
      </c>
      <c r="F51" s="217">
        <f t="shared" si="5"/>
        <v>1.1381886739752811</v>
      </c>
      <c r="G51" s="217">
        <f t="shared" si="6"/>
        <v>2.1088651917873626</v>
      </c>
      <c r="H51" s="215">
        <v>3269</v>
      </c>
      <c r="I51" s="191">
        <v>4000</v>
      </c>
      <c r="J51" s="216">
        <f t="shared" si="4"/>
        <v>22.36157846436219</v>
      </c>
      <c r="K51" s="218">
        <f t="shared" si="7"/>
        <v>5.4578846314383505</v>
      </c>
      <c r="L51" s="219">
        <f t="shared" si="8"/>
        <v>6.976419701409236</v>
      </c>
      <c r="M51" s="215">
        <v>91374</v>
      </c>
      <c r="N51" s="191">
        <v>98224</v>
      </c>
      <c r="O51" s="216">
        <f t="shared" si="9"/>
        <v>7.4966620701731355</v>
      </c>
      <c r="P51" s="218">
        <f t="shared" si="10"/>
        <v>9.224600145172314</v>
      </c>
      <c r="Q51" s="219">
        <f t="shared" si="11"/>
        <v>11.137871757539472</v>
      </c>
      <c r="R51" s="215">
        <v>127285</v>
      </c>
      <c r="S51" s="191">
        <v>196403</v>
      </c>
      <c r="T51" s="216">
        <f t="shared" si="12"/>
        <v>54.301763758494715</v>
      </c>
      <c r="U51" s="218">
        <f t="shared" si="13"/>
        <v>8.511735274567576</v>
      </c>
      <c r="V51" s="219">
        <f t="shared" si="14"/>
        <v>12.54142630364347</v>
      </c>
    </row>
    <row r="52" spans="2:22" s="4" customFormat="1" ht="12">
      <c r="B52" s="220" t="s">
        <v>1076</v>
      </c>
      <c r="C52" s="170">
        <v>73</v>
      </c>
      <c r="D52" s="189">
        <v>84</v>
      </c>
      <c r="E52" s="216">
        <f t="shared" si="3"/>
        <v>15.068493150684931</v>
      </c>
      <c r="F52" s="217">
        <f t="shared" si="5"/>
        <v>0.5097409398785001</v>
      </c>
      <c r="G52" s="217">
        <f t="shared" si="6"/>
        <v>0.668470475887315</v>
      </c>
      <c r="H52" s="215">
        <v>2405</v>
      </c>
      <c r="I52" s="191">
        <v>2494</v>
      </c>
      <c r="J52" s="216">
        <f t="shared" si="4"/>
        <v>3.7006237006237006</v>
      </c>
      <c r="K52" s="218">
        <f t="shared" si="7"/>
        <v>4.015360213707321</v>
      </c>
      <c r="L52" s="219">
        <f t="shared" si="8"/>
        <v>4.349797683828659</v>
      </c>
      <c r="M52" s="215">
        <v>67060</v>
      </c>
      <c r="N52" s="191">
        <v>58058</v>
      </c>
      <c r="O52" s="216">
        <f t="shared" si="9"/>
        <v>-13.423799582463467</v>
      </c>
      <c r="P52" s="218">
        <f t="shared" si="10"/>
        <v>6.769996779557154</v>
      </c>
      <c r="Q52" s="219">
        <f t="shared" si="11"/>
        <v>6.58334580651599</v>
      </c>
      <c r="R52" s="215">
        <v>91188</v>
      </c>
      <c r="S52" s="191">
        <v>103488</v>
      </c>
      <c r="T52" s="216">
        <f t="shared" si="12"/>
        <v>13.488616923279379</v>
      </c>
      <c r="U52" s="218">
        <f t="shared" si="13"/>
        <v>6.09787576083017</v>
      </c>
      <c r="V52" s="219">
        <f t="shared" si="14"/>
        <v>6.608285643862138</v>
      </c>
    </row>
    <row r="53" spans="2:22" s="4" customFormat="1" ht="12">
      <c r="B53" s="220" t="s">
        <v>1077</v>
      </c>
      <c r="C53" s="170">
        <v>54</v>
      </c>
      <c r="D53" s="189">
        <v>79</v>
      </c>
      <c r="E53" s="216">
        <f t="shared" si="3"/>
        <v>46.2962962962963</v>
      </c>
      <c r="F53" s="217">
        <f t="shared" si="5"/>
        <v>0.3770686404580686</v>
      </c>
      <c r="G53" s="217">
        <f t="shared" si="6"/>
        <v>0.6286805666083082</v>
      </c>
      <c r="H53" s="215">
        <v>2565</v>
      </c>
      <c r="I53" s="191">
        <v>3432</v>
      </c>
      <c r="J53" s="216">
        <f t="shared" si="4"/>
        <v>33.801169590643276</v>
      </c>
      <c r="K53" s="218">
        <f t="shared" si="7"/>
        <v>4.2824943651389935</v>
      </c>
      <c r="L53" s="219">
        <f t="shared" si="8"/>
        <v>5.985768103809125</v>
      </c>
      <c r="M53" s="215">
        <v>61103</v>
      </c>
      <c r="N53" s="191">
        <v>80202</v>
      </c>
      <c r="O53" s="216">
        <f t="shared" si="9"/>
        <v>31.257057754938383</v>
      </c>
      <c r="P53" s="218">
        <f t="shared" si="10"/>
        <v>6.168611888178956</v>
      </c>
      <c r="Q53" s="219">
        <f t="shared" si="11"/>
        <v>9.094310867997441</v>
      </c>
      <c r="R53" s="215">
        <v>119064</v>
      </c>
      <c r="S53" s="191">
        <v>165307</v>
      </c>
      <c r="T53" s="216">
        <f t="shared" si="12"/>
        <v>38.83877578445206</v>
      </c>
      <c r="U53" s="218">
        <f t="shared" si="13"/>
        <v>7.961984905771409</v>
      </c>
      <c r="V53" s="219">
        <f t="shared" si="14"/>
        <v>10.555773374013592</v>
      </c>
    </row>
    <row r="54" spans="2:22" s="4" customFormat="1" ht="12">
      <c r="B54" s="220" t="s">
        <v>1078</v>
      </c>
      <c r="C54" s="170">
        <v>19</v>
      </c>
      <c r="D54" s="189">
        <v>25</v>
      </c>
      <c r="E54" s="216">
        <f t="shared" si="3"/>
        <v>31.57894736842105</v>
      </c>
      <c r="F54" s="217">
        <f t="shared" si="5"/>
        <v>0.13267229942043152</v>
      </c>
      <c r="G54" s="217">
        <f t="shared" si="6"/>
        <v>0.1989495463950342</v>
      </c>
      <c r="H54" s="215">
        <v>1498</v>
      </c>
      <c r="I54" s="191">
        <v>1626</v>
      </c>
      <c r="J54" s="216">
        <f t="shared" si="4"/>
        <v>8.544726301735647</v>
      </c>
      <c r="K54" s="218">
        <f t="shared" si="7"/>
        <v>2.50104349277903</v>
      </c>
      <c r="L54" s="219">
        <f t="shared" si="8"/>
        <v>2.8359146086228546</v>
      </c>
      <c r="M54" s="215">
        <v>36048</v>
      </c>
      <c r="N54" s="191">
        <v>39083</v>
      </c>
      <c r="O54" s="216">
        <f t="shared" si="9"/>
        <v>8.419329782512206</v>
      </c>
      <c r="P54" s="218">
        <f t="shared" si="10"/>
        <v>3.6392013705558646</v>
      </c>
      <c r="Q54" s="219">
        <f t="shared" si="11"/>
        <v>4.431721798134012</v>
      </c>
      <c r="R54" s="215">
        <v>74352</v>
      </c>
      <c r="S54" s="191">
        <v>98717</v>
      </c>
      <c r="T54" s="216">
        <f t="shared" si="12"/>
        <v>32.769797718958465</v>
      </c>
      <c r="U54" s="218">
        <f t="shared" si="13"/>
        <v>4.97202766339041</v>
      </c>
      <c r="V54" s="219">
        <f t="shared" si="14"/>
        <v>6.303630700227454</v>
      </c>
    </row>
    <row r="55" spans="2:22" s="4" customFormat="1" ht="12">
      <c r="B55" s="221" t="s">
        <v>689</v>
      </c>
      <c r="C55" s="170">
        <v>20</v>
      </c>
      <c r="D55" s="189">
        <v>20</v>
      </c>
      <c r="E55" s="216">
        <f t="shared" si="3"/>
        <v>0</v>
      </c>
      <c r="F55" s="217">
        <f t="shared" si="5"/>
        <v>0.13965505202150688</v>
      </c>
      <c r="G55" s="217">
        <f t="shared" si="6"/>
        <v>0.15915963711602737</v>
      </c>
      <c r="H55" s="215">
        <v>3722</v>
      </c>
      <c r="I55" s="191">
        <v>4398</v>
      </c>
      <c r="J55" s="216">
        <f t="shared" si="4"/>
        <v>18.162278344975817</v>
      </c>
      <c r="K55" s="218">
        <f t="shared" si="7"/>
        <v>6.214208197679271</v>
      </c>
      <c r="L55" s="219">
        <f t="shared" si="8"/>
        <v>7.6705734616994565</v>
      </c>
      <c r="M55" s="215">
        <v>103826</v>
      </c>
      <c r="N55" s="191">
        <v>102788</v>
      </c>
      <c r="O55" s="216">
        <f t="shared" si="9"/>
        <v>-0.9997495810297999</v>
      </c>
      <c r="P55" s="218">
        <f t="shared" si="10"/>
        <v>10.481683352733388</v>
      </c>
      <c r="Q55" s="219">
        <f t="shared" si="11"/>
        <v>11.655395445247265</v>
      </c>
      <c r="R55" s="215">
        <v>190246</v>
      </c>
      <c r="S55" s="191">
        <v>213218</v>
      </c>
      <c r="T55" s="216">
        <f t="shared" si="12"/>
        <v>12.074892507595429</v>
      </c>
      <c r="U55" s="218">
        <f t="shared" si="13"/>
        <v>12.722030003891922</v>
      </c>
      <c r="V55" s="219">
        <f t="shared" si="14"/>
        <v>13.615157780737839</v>
      </c>
    </row>
    <row r="56" spans="2:22" s="4" customFormat="1" ht="12">
      <c r="B56" s="222"/>
      <c r="C56" s="207"/>
      <c r="D56" s="201"/>
      <c r="E56" s="202"/>
      <c r="F56" s="203"/>
      <c r="G56" s="203"/>
      <c r="H56" s="223"/>
      <c r="I56" s="204"/>
      <c r="J56" s="216"/>
      <c r="K56" s="224"/>
      <c r="L56" s="225"/>
      <c r="M56" s="223"/>
      <c r="N56" s="204"/>
      <c r="O56" s="205"/>
      <c r="P56" s="224"/>
      <c r="Q56" s="225"/>
      <c r="R56" s="223"/>
      <c r="S56" s="204"/>
      <c r="T56" s="205"/>
      <c r="U56" s="224"/>
      <c r="V56" s="225"/>
    </row>
    <row r="57" spans="2:22" s="4" customFormat="1" ht="12.75" thickBot="1">
      <c r="B57" s="106" t="s">
        <v>1080</v>
      </c>
      <c r="C57" s="226">
        <v>2679</v>
      </c>
      <c r="D57" s="227">
        <v>2429</v>
      </c>
      <c r="E57" s="228">
        <f>(D57-C57)/C57*100</f>
        <v>-9.33184023889511</v>
      </c>
      <c r="F57" s="229" t="s">
        <v>690</v>
      </c>
      <c r="G57" s="229" t="s">
        <v>690</v>
      </c>
      <c r="H57" s="230">
        <v>19635</v>
      </c>
      <c r="I57" s="231">
        <v>17787</v>
      </c>
      <c r="J57" s="228">
        <f t="shared" si="4"/>
        <v>-9.411764705882353</v>
      </c>
      <c r="K57" s="232" t="s">
        <v>690</v>
      </c>
      <c r="L57" s="233" t="s">
        <v>690</v>
      </c>
      <c r="M57" s="230">
        <v>344110</v>
      </c>
      <c r="N57" s="231">
        <v>299887</v>
      </c>
      <c r="O57" s="228">
        <f>(N57-M57)/M57*100</f>
        <v>-12.851413792101363</v>
      </c>
      <c r="P57" s="232" t="s">
        <v>690</v>
      </c>
      <c r="Q57" s="233" t="s">
        <v>690</v>
      </c>
      <c r="R57" s="232" t="s">
        <v>690</v>
      </c>
      <c r="S57" s="234" t="s">
        <v>690</v>
      </c>
      <c r="T57" s="235" t="s">
        <v>690</v>
      </c>
      <c r="U57" s="232" t="s">
        <v>690</v>
      </c>
      <c r="V57" s="233" t="s">
        <v>690</v>
      </c>
    </row>
    <row r="58" s="122" customFormat="1" ht="12"/>
  </sheetData>
  <mergeCells count="80">
    <mergeCell ref="N22:O22"/>
    <mergeCell ref="P22:Q22"/>
    <mergeCell ref="N21:Q21"/>
    <mergeCell ref="R21:U21"/>
    <mergeCell ref="R22:S22"/>
    <mergeCell ref="T22:U22"/>
    <mergeCell ref="M35:Q35"/>
    <mergeCell ref="M36:N36"/>
    <mergeCell ref="P36:Q36"/>
    <mergeCell ref="R35:V35"/>
    <mergeCell ref="R36:S36"/>
    <mergeCell ref="U36:V36"/>
    <mergeCell ref="I32:J32"/>
    <mergeCell ref="K27:L27"/>
    <mergeCell ref="C35:G35"/>
    <mergeCell ref="C36:D36"/>
    <mergeCell ref="F36:G36"/>
    <mergeCell ref="H35:L35"/>
    <mergeCell ref="H36:I36"/>
    <mergeCell ref="K36:L36"/>
    <mergeCell ref="C32:H32"/>
    <mergeCell ref="C27:H27"/>
    <mergeCell ref="C28:H28"/>
    <mergeCell ref="C29:H29"/>
    <mergeCell ref="C30:H30"/>
    <mergeCell ref="C31:H31"/>
    <mergeCell ref="K31:L31"/>
    <mergeCell ref="I21:L21"/>
    <mergeCell ref="I22:J22"/>
    <mergeCell ref="K22:L22"/>
    <mergeCell ref="I23:J23"/>
    <mergeCell ref="K23:L23"/>
    <mergeCell ref="I24:J24"/>
    <mergeCell ref="K24:L24"/>
    <mergeCell ref="I27:J27"/>
    <mergeCell ref="K26:L26"/>
    <mergeCell ref="N25:O25"/>
    <mergeCell ref="K32:L32"/>
    <mergeCell ref="I28:J28"/>
    <mergeCell ref="I29:J29"/>
    <mergeCell ref="I30:J30"/>
    <mergeCell ref="I31:J31"/>
    <mergeCell ref="K28:L28"/>
    <mergeCell ref="K29:L29"/>
    <mergeCell ref="K30:L30"/>
    <mergeCell ref="K25:L25"/>
    <mergeCell ref="I25:J25"/>
    <mergeCell ref="I26:J26"/>
    <mergeCell ref="B21:H22"/>
    <mergeCell ref="C25:H25"/>
    <mergeCell ref="C26:H26"/>
    <mergeCell ref="C23:H23"/>
    <mergeCell ref="C24:H24"/>
    <mergeCell ref="N30:O30"/>
    <mergeCell ref="N31:O31"/>
    <mergeCell ref="N32:O32"/>
    <mergeCell ref="N27:O27"/>
    <mergeCell ref="N28:O28"/>
    <mergeCell ref="N29:O29"/>
    <mergeCell ref="P25:Q25"/>
    <mergeCell ref="P27:Q27"/>
    <mergeCell ref="P28:Q28"/>
    <mergeCell ref="P29:Q29"/>
    <mergeCell ref="P30:Q30"/>
    <mergeCell ref="P31:Q31"/>
    <mergeCell ref="P32:Q32"/>
    <mergeCell ref="R25:S25"/>
    <mergeCell ref="R27:S27"/>
    <mergeCell ref="R28:S28"/>
    <mergeCell ref="R29:S29"/>
    <mergeCell ref="R30:S30"/>
    <mergeCell ref="R31:S31"/>
    <mergeCell ref="R32:S32"/>
    <mergeCell ref="T30:U30"/>
    <mergeCell ref="T31:U31"/>
    <mergeCell ref="T32:U32"/>
    <mergeCell ref="T25:U25"/>
    <mergeCell ref="T27:U27"/>
    <mergeCell ref="T28:U28"/>
    <mergeCell ref="T29:U29"/>
  </mergeCells>
  <printOptions/>
  <pageMargins left="0.2" right="0.15748031496062992" top="0.5905511811023623" bottom="0.3937007874015748" header="0.35433070866141736" footer="0.196850393700787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E82"/>
  <sheetViews>
    <sheetView workbookViewId="0" topLeftCell="B1">
      <pane xSplit="14955" topLeftCell="W2" activePane="topLeft" state="split"/>
      <selection pane="topLeft" activeCell="AB5" sqref="AB5"/>
      <selection pane="topRight" activeCell="W13" sqref="W13"/>
    </sheetView>
  </sheetViews>
  <sheetFormatPr defaultColWidth="9.00390625" defaultRowHeight="13.5"/>
  <cols>
    <col min="1" max="8" width="9.625" style="0" customWidth="1"/>
    <col min="9" max="10" width="10.50390625" style="0" customWidth="1"/>
    <col min="11" max="11" width="2.125" style="0" customWidth="1"/>
    <col min="12" max="17" width="12.625" style="16" customWidth="1"/>
    <col min="18" max="18" width="5.25390625" style="16" customWidth="1"/>
    <col min="19" max="19" width="12.75390625" style="16" customWidth="1"/>
    <col min="20" max="20" width="2.50390625" style="16" customWidth="1"/>
    <col min="21" max="22" width="7.50390625" style="16" customWidth="1"/>
    <col min="23" max="23" width="9.25390625" style="16" customWidth="1"/>
    <col min="24" max="24" width="34.375" style="16" customWidth="1"/>
    <col min="25" max="26" width="12.125" style="16" customWidth="1"/>
    <col min="27" max="27" width="13.25390625" style="16" customWidth="1"/>
    <col min="28" max="28" width="12.375" style="16" customWidth="1"/>
    <col min="29" max="29" width="12.625" style="16" customWidth="1"/>
    <col min="30" max="30" width="13.25390625" style="16" customWidth="1"/>
    <col min="31" max="31" width="13.375" style="16" customWidth="1"/>
    <col min="32" max="32" width="13.875" style="16" customWidth="1"/>
    <col min="33" max="33" width="13.00390625" style="16" customWidth="1"/>
    <col min="34" max="35" width="9.00390625" style="16" customWidth="1"/>
    <col min="36" max="36" width="6.625" style="16" customWidth="1"/>
    <col min="37" max="40" width="9.00390625" style="16" customWidth="1"/>
  </cols>
  <sheetData>
    <row r="1" spans="12:50" ht="16.5" customHeight="1">
      <c r="L1"/>
      <c r="M1"/>
      <c r="N1"/>
      <c r="O1"/>
      <c r="P1"/>
      <c r="Q1"/>
      <c r="AQ1" s="16"/>
      <c r="AR1" s="16"/>
      <c r="AS1" s="16"/>
      <c r="AT1" s="16"/>
      <c r="AU1" s="16"/>
      <c r="AV1" s="16"/>
      <c r="AW1" s="16"/>
      <c r="AX1" s="16"/>
    </row>
    <row r="2" spans="1:55" ht="16.5" customHeight="1">
      <c r="A2" s="1" t="s">
        <v>706</v>
      </c>
      <c r="B2" s="236"/>
      <c r="L2" s="4"/>
      <c r="M2" s="4"/>
      <c r="N2" s="4"/>
      <c r="O2" s="4"/>
      <c r="P2" s="4"/>
      <c r="Q2" s="4"/>
      <c r="R2" s="5"/>
      <c r="S2" s="5"/>
      <c r="T2" s="5"/>
      <c r="U2" s="5"/>
      <c r="AB2" s="237" t="s">
        <v>707</v>
      </c>
      <c r="AK2" s="15" t="s">
        <v>708</v>
      </c>
      <c r="AQ2" s="16"/>
      <c r="AS2" s="16"/>
      <c r="AT2" s="16"/>
      <c r="AU2" s="16"/>
      <c r="AV2" s="16"/>
      <c r="AW2" s="16"/>
      <c r="AX2" s="16"/>
      <c r="AY2" s="16"/>
      <c r="AZ2" s="16"/>
      <c r="BA2" s="16"/>
      <c r="BB2" s="16"/>
      <c r="BC2" s="16"/>
    </row>
    <row r="3" spans="12:55" ht="16.5" customHeight="1">
      <c r="L3" s="2" t="s">
        <v>709</v>
      </c>
      <c r="M3" s="122"/>
      <c r="N3" s="122"/>
      <c r="O3" s="122"/>
      <c r="P3" s="122"/>
      <c r="Q3" s="122"/>
      <c r="U3" s="3" t="s">
        <v>710</v>
      </c>
      <c r="V3" s="4"/>
      <c r="W3" s="4"/>
      <c r="X3" s="4"/>
      <c r="Y3" s="4"/>
      <c r="Z3" s="4"/>
      <c r="AQ3" s="16"/>
      <c r="AR3" s="16"/>
      <c r="AS3" s="16"/>
      <c r="AT3" s="16"/>
      <c r="AU3" s="16"/>
      <c r="AV3" s="16"/>
      <c r="AW3" s="15"/>
      <c r="AX3" s="16"/>
      <c r="AY3" s="16"/>
      <c r="AZ3" s="16"/>
      <c r="BA3" s="16"/>
      <c r="BB3" s="16"/>
      <c r="BC3" s="16"/>
    </row>
    <row r="4" spans="12:57" s="4" customFormat="1" ht="16.5" customHeight="1">
      <c r="L4" s="3" t="s">
        <v>711</v>
      </c>
      <c r="R4" s="5"/>
      <c r="S4" s="5"/>
      <c r="T4" s="5"/>
      <c r="U4" s="4" t="s">
        <v>712</v>
      </c>
      <c r="V4" s="16"/>
      <c r="W4" s="16"/>
      <c r="X4" s="16"/>
      <c r="Y4" s="16"/>
      <c r="Z4" s="16"/>
      <c r="AA4" s="16"/>
      <c r="AB4" s="16"/>
      <c r="AC4" s="16"/>
      <c r="AD4" s="16"/>
      <c r="AE4" s="16"/>
      <c r="AF4" s="16"/>
      <c r="AG4" s="16"/>
      <c r="AH4" s="16"/>
      <c r="AI4" s="16"/>
      <c r="AJ4" s="16"/>
      <c r="AK4" s="16"/>
      <c r="AV4" s="16"/>
      <c r="AW4" s="16"/>
      <c r="AX4" s="16"/>
      <c r="AY4" s="16"/>
      <c r="AZ4" s="16"/>
      <c r="BA4" s="16"/>
      <c r="BB4" s="16"/>
      <c r="BC4" s="16"/>
      <c r="BD4"/>
      <c r="BE4"/>
    </row>
    <row r="5" spans="2:47" s="4" customFormat="1" ht="16.5" customHeight="1">
      <c r="B5" s="122"/>
      <c r="C5" s="122"/>
      <c r="D5" s="122"/>
      <c r="E5" s="122"/>
      <c r="F5" s="122"/>
      <c r="G5" s="122"/>
      <c r="H5" s="122"/>
      <c r="L5" s="4" t="s">
        <v>713</v>
      </c>
      <c r="R5" s="5"/>
      <c r="S5" s="5"/>
      <c r="T5" s="5"/>
      <c r="U5" s="4" t="s">
        <v>714</v>
      </c>
      <c r="V5" s="16"/>
      <c r="W5" s="16"/>
      <c r="X5" s="16"/>
      <c r="Y5" s="16"/>
      <c r="Z5" s="16"/>
      <c r="AA5" s="16"/>
      <c r="AB5" s="16"/>
      <c r="AC5" s="16"/>
      <c r="AD5" s="16"/>
      <c r="AE5" s="16"/>
      <c r="AF5" s="16"/>
      <c r="AG5" s="16"/>
      <c r="AH5" s="16"/>
      <c r="AI5" s="16"/>
      <c r="AJ5" s="16"/>
      <c r="AK5" s="16"/>
      <c r="AL5" s="5"/>
      <c r="AM5" s="5"/>
      <c r="AN5" s="5"/>
      <c r="AQ5" s="5"/>
      <c r="AR5" s="5"/>
      <c r="AS5" s="5"/>
      <c r="AT5" s="5"/>
      <c r="AU5" s="5"/>
    </row>
    <row r="6" spans="11:55" s="4" customFormat="1" ht="16.5" customHeight="1">
      <c r="K6" s="122"/>
      <c r="L6" s="4" t="s">
        <v>715</v>
      </c>
      <c r="R6" s="5"/>
      <c r="S6" s="5"/>
      <c r="T6" s="5"/>
      <c r="U6" s="4" t="s">
        <v>716</v>
      </c>
      <c r="V6" s="16"/>
      <c r="W6" s="16"/>
      <c r="X6" s="16"/>
      <c r="Y6" s="16"/>
      <c r="Z6" s="16"/>
      <c r="AA6" s="16"/>
      <c r="AB6" s="16"/>
      <c r="AC6" s="16"/>
      <c r="AD6" s="16"/>
      <c r="AE6" s="16"/>
      <c r="AF6" s="16"/>
      <c r="AG6" s="16"/>
      <c r="AH6" s="16"/>
      <c r="AI6" s="16"/>
      <c r="AJ6" s="16"/>
      <c r="AK6" s="16"/>
      <c r="AL6" s="5"/>
      <c r="AM6" s="5"/>
      <c r="AN6" s="5"/>
      <c r="AQ6" s="5"/>
      <c r="AR6" s="5"/>
      <c r="AS6" s="5"/>
      <c r="AT6" s="5"/>
      <c r="AU6" s="5"/>
      <c r="AV6" s="5"/>
      <c r="AW6" s="5"/>
      <c r="AX6" s="5"/>
      <c r="AY6" s="5"/>
      <c r="AZ6" s="5"/>
      <c r="BA6" s="5"/>
      <c r="BB6" s="5"/>
      <c r="BC6" s="5"/>
    </row>
    <row r="7" spans="11:57" s="122" customFormat="1" ht="16.5" customHeight="1">
      <c r="K7" s="4"/>
      <c r="L7" s="4" t="s">
        <v>717</v>
      </c>
      <c r="M7" s="4"/>
      <c r="N7" s="4"/>
      <c r="O7" s="4"/>
      <c r="P7" s="4"/>
      <c r="Q7" s="4"/>
      <c r="R7" s="5"/>
      <c r="S7" s="5"/>
      <c r="T7" s="5"/>
      <c r="U7" s="4" t="s">
        <v>718</v>
      </c>
      <c r="V7" s="16"/>
      <c r="W7" s="16"/>
      <c r="X7" s="16"/>
      <c r="Y7" s="16"/>
      <c r="Z7" s="16"/>
      <c r="AA7" s="16"/>
      <c r="AB7" s="16"/>
      <c r="AC7" s="16"/>
      <c r="AD7" s="16"/>
      <c r="AE7" s="16"/>
      <c r="AF7" s="16"/>
      <c r="AG7" s="16"/>
      <c r="AH7" s="16"/>
      <c r="AI7" s="16"/>
      <c r="AJ7" s="16"/>
      <c r="AK7" s="16"/>
      <c r="AL7" s="16"/>
      <c r="AM7" s="16"/>
      <c r="AN7" s="16"/>
      <c r="AQ7" s="16"/>
      <c r="AR7" s="16"/>
      <c r="AS7" s="16"/>
      <c r="AT7" s="16"/>
      <c r="AU7" s="16"/>
      <c r="AV7" s="5"/>
      <c r="AW7" s="5"/>
      <c r="AX7" s="5"/>
      <c r="AY7" s="5"/>
      <c r="AZ7" s="5"/>
      <c r="BA7" s="5"/>
      <c r="BB7" s="5"/>
      <c r="BC7" s="5"/>
      <c r="BD7" s="4"/>
      <c r="BE7" s="4"/>
    </row>
    <row r="8" spans="1:57" s="4" customFormat="1" ht="16.5" customHeight="1">
      <c r="A8" s="2" t="s">
        <v>719</v>
      </c>
      <c r="L8" s="4" t="s">
        <v>720</v>
      </c>
      <c r="R8" s="16"/>
      <c r="S8" s="16"/>
      <c r="T8" s="16"/>
      <c r="U8" s="4" t="s">
        <v>721</v>
      </c>
      <c r="V8" s="16"/>
      <c r="W8" s="16"/>
      <c r="X8" s="5"/>
      <c r="Y8" s="5"/>
      <c r="Z8" s="5"/>
      <c r="AA8" s="5"/>
      <c r="AB8" s="122"/>
      <c r="AC8" s="122"/>
      <c r="AD8" s="122"/>
      <c r="AE8" s="122"/>
      <c r="AF8" s="122"/>
      <c r="AG8" s="122"/>
      <c r="AH8" s="122"/>
      <c r="AI8" s="122"/>
      <c r="AJ8" s="122"/>
      <c r="AK8" s="122"/>
      <c r="AL8" s="5"/>
      <c r="AM8" s="5"/>
      <c r="AN8" s="5"/>
      <c r="AQ8" s="5"/>
      <c r="AR8" s="5"/>
      <c r="AS8" s="5"/>
      <c r="AT8" s="5"/>
      <c r="AU8" s="5"/>
      <c r="AV8" s="16"/>
      <c r="AW8" s="16"/>
      <c r="AX8" s="16"/>
      <c r="AY8" s="16"/>
      <c r="AZ8" s="16"/>
      <c r="BA8" s="16"/>
      <c r="BB8" s="16"/>
      <c r="BC8" s="16"/>
      <c r="BD8" s="122"/>
      <c r="BE8" s="122"/>
    </row>
    <row r="9" spans="1:55" s="4" customFormat="1" ht="16.5" customHeight="1">
      <c r="A9" s="3" t="s">
        <v>722</v>
      </c>
      <c r="L9" s="4" t="s">
        <v>723</v>
      </c>
      <c r="T9" s="16"/>
      <c r="V9" s="16"/>
      <c r="W9" s="16"/>
      <c r="X9" s="5"/>
      <c r="Y9" s="5"/>
      <c r="Z9" s="5"/>
      <c r="AA9" s="5"/>
      <c r="AB9" s="122"/>
      <c r="AC9" s="122"/>
      <c r="AD9" s="122"/>
      <c r="AE9" s="122"/>
      <c r="AF9" s="122"/>
      <c r="AG9" s="122"/>
      <c r="AH9" s="122"/>
      <c r="AI9" s="122"/>
      <c r="AJ9" s="122"/>
      <c r="AK9" s="122"/>
      <c r="AL9" s="5"/>
      <c r="AM9" s="5"/>
      <c r="AN9" s="5"/>
      <c r="AQ9" s="5"/>
      <c r="AR9" s="5"/>
      <c r="AS9" s="5"/>
      <c r="AT9" s="5"/>
      <c r="AU9" s="5"/>
      <c r="AV9" s="5"/>
      <c r="AW9" s="5"/>
      <c r="AX9" s="5"/>
      <c r="AY9" s="5"/>
      <c r="AZ9" s="5"/>
      <c r="BA9" s="5"/>
      <c r="BB9" s="5"/>
      <c r="BC9" s="5"/>
    </row>
    <row r="10" spans="1:55" s="4" customFormat="1" ht="16.5" customHeight="1">
      <c r="A10" s="4" t="s">
        <v>724</v>
      </c>
      <c r="L10" s="4" t="s">
        <v>725</v>
      </c>
      <c r="T10" s="16"/>
      <c r="U10" s="16"/>
      <c r="V10" s="5"/>
      <c r="W10" s="5"/>
      <c r="X10" s="5"/>
      <c r="Y10" s="5"/>
      <c r="Z10" s="5"/>
      <c r="AA10" s="5"/>
      <c r="AB10" s="122"/>
      <c r="AC10" s="122"/>
      <c r="AD10" s="122"/>
      <c r="AE10" s="122"/>
      <c r="AF10" s="122"/>
      <c r="AG10" s="122"/>
      <c r="AH10" s="122"/>
      <c r="AI10" s="122"/>
      <c r="AJ10" s="122"/>
      <c r="AK10" s="122"/>
      <c r="AL10" s="5"/>
      <c r="AM10" s="5"/>
      <c r="AN10" s="5"/>
      <c r="AQ10" s="5"/>
      <c r="AR10" s="5"/>
      <c r="AS10" s="5"/>
      <c r="AT10" s="5"/>
      <c r="AU10" s="5"/>
      <c r="AV10" s="5"/>
      <c r="AW10" s="5"/>
      <c r="AX10" s="5"/>
      <c r="AY10" s="5"/>
      <c r="AZ10" s="5"/>
      <c r="BA10" s="5"/>
      <c r="BB10" s="5"/>
      <c r="BC10" s="5"/>
    </row>
    <row r="11" spans="1:55" s="4" customFormat="1" ht="16.5" customHeight="1">
      <c r="A11" s="4" t="s">
        <v>726</v>
      </c>
      <c r="T11" s="16"/>
      <c r="U11" s="16"/>
      <c r="V11" s="5"/>
      <c r="W11" s="5"/>
      <c r="X11" s="5"/>
      <c r="Y11" s="5"/>
      <c r="Z11" s="5"/>
      <c r="AA11" s="5"/>
      <c r="AB11" s="122"/>
      <c r="AC11" s="122"/>
      <c r="AD11" s="122"/>
      <c r="AE11" s="122"/>
      <c r="AF11" s="122"/>
      <c r="AG11" s="122"/>
      <c r="AH11" s="122"/>
      <c r="AI11" s="122"/>
      <c r="AJ11" s="122"/>
      <c r="AK11" s="122"/>
      <c r="AL11" s="5"/>
      <c r="AM11" s="5"/>
      <c r="AN11" s="5"/>
      <c r="AQ11" s="5"/>
      <c r="AR11" s="5"/>
      <c r="AS11" s="5"/>
      <c r="AT11" s="5"/>
      <c r="AU11" s="5"/>
      <c r="AV11" s="5"/>
      <c r="AW11" s="5"/>
      <c r="AX11" s="5"/>
      <c r="AY11" s="5"/>
      <c r="AZ11" s="5"/>
      <c r="BA11" s="5"/>
      <c r="BB11" s="5"/>
      <c r="BC11" s="5"/>
    </row>
    <row r="12" spans="1:55" s="4" customFormat="1" ht="16.5" customHeight="1">
      <c r="A12" s="4" t="s">
        <v>727</v>
      </c>
      <c r="B12" s="122"/>
      <c r="C12" s="122"/>
      <c r="D12" s="122"/>
      <c r="E12" s="122"/>
      <c r="F12" s="122"/>
      <c r="G12" s="122"/>
      <c r="H12" s="122"/>
      <c r="K12" s="122"/>
      <c r="T12" s="16"/>
      <c r="U12" s="16"/>
      <c r="V12" s="16"/>
      <c r="W12" s="16"/>
      <c r="X12" s="16"/>
      <c r="Y12" s="16"/>
      <c r="Z12" s="16"/>
      <c r="AA12" s="16"/>
      <c r="AB12" s="122"/>
      <c r="AC12" s="122"/>
      <c r="AD12" s="122"/>
      <c r="AE12" s="122"/>
      <c r="AF12" s="122"/>
      <c r="AG12" s="122"/>
      <c r="AH12" s="122"/>
      <c r="AI12" s="122"/>
      <c r="AJ12" s="122"/>
      <c r="AK12" s="122"/>
      <c r="AL12" s="16"/>
      <c r="AM12" s="16"/>
      <c r="AN12" s="16"/>
      <c r="AQ12" s="16"/>
      <c r="AR12" s="16"/>
      <c r="AS12" s="16"/>
      <c r="AT12" s="16"/>
      <c r="AU12" s="16"/>
      <c r="AV12" s="5"/>
      <c r="AW12" s="5"/>
      <c r="AX12" s="5"/>
      <c r="AY12" s="5"/>
      <c r="AZ12" s="5"/>
      <c r="BA12" s="5"/>
      <c r="BB12" s="5"/>
      <c r="BC12" s="5"/>
    </row>
    <row r="13" spans="1:57" s="122" customFormat="1" ht="16.5" customHeight="1">
      <c r="A13" s="4" t="s">
        <v>728</v>
      </c>
      <c r="B13" s="4"/>
      <c r="C13" s="4"/>
      <c r="D13" s="4"/>
      <c r="E13" s="4"/>
      <c r="F13" s="4"/>
      <c r="G13" s="4"/>
      <c r="H13" s="4"/>
      <c r="K13" s="4"/>
      <c r="T13" s="16"/>
      <c r="U13" s="16"/>
      <c r="V13" s="16"/>
      <c r="W13" s="16"/>
      <c r="X13" s="16"/>
      <c r="Y13" s="16"/>
      <c r="Z13" s="16"/>
      <c r="AA13" s="16"/>
      <c r="AL13" s="16"/>
      <c r="AM13" s="16"/>
      <c r="AN13" s="16"/>
      <c r="AQ13" s="16"/>
      <c r="AR13" s="16"/>
      <c r="AS13" s="16"/>
      <c r="AT13" s="16"/>
      <c r="AU13" s="16"/>
      <c r="AV13" s="16"/>
      <c r="AW13" s="16"/>
      <c r="AX13" s="16"/>
      <c r="AY13" s="16"/>
      <c r="AZ13" s="16"/>
      <c r="BA13" s="16"/>
      <c r="BB13" s="16"/>
      <c r="BC13" s="16"/>
      <c r="BD13" s="4"/>
      <c r="BE13" s="4"/>
    </row>
    <row r="14" spans="1:57" s="4" customFormat="1" ht="16.5" customHeight="1">
      <c r="A14" s="4" t="s">
        <v>729</v>
      </c>
      <c r="T14" s="16"/>
      <c r="U14" s="16"/>
      <c r="V14" s="16"/>
      <c r="W14" s="16"/>
      <c r="X14" s="16"/>
      <c r="Y14" s="16"/>
      <c r="Z14" s="16"/>
      <c r="AA14" s="16"/>
      <c r="AB14" s="122"/>
      <c r="AC14" s="122"/>
      <c r="AD14" s="122"/>
      <c r="AE14" s="122"/>
      <c r="AF14" s="122"/>
      <c r="AG14" s="122"/>
      <c r="AH14" s="122"/>
      <c r="AI14" s="122"/>
      <c r="AJ14" s="122"/>
      <c r="AK14" s="122"/>
      <c r="AL14" s="16"/>
      <c r="AM14" s="16"/>
      <c r="AN14" s="16"/>
      <c r="AQ14" s="16"/>
      <c r="AR14" s="16"/>
      <c r="AS14" s="16"/>
      <c r="AT14" s="16"/>
      <c r="AU14" s="16"/>
      <c r="AV14" s="16"/>
      <c r="AW14" s="16"/>
      <c r="AX14" s="16"/>
      <c r="AY14" s="16"/>
      <c r="AZ14" s="16"/>
      <c r="BA14" s="16"/>
      <c r="BB14" s="16"/>
      <c r="BC14" s="16"/>
      <c r="BD14" s="122"/>
      <c r="BE14" s="122"/>
    </row>
    <row r="15" spans="20:55" s="4" customFormat="1" ht="16.5" customHeight="1">
      <c r="T15" s="16"/>
      <c r="U15" s="16"/>
      <c r="V15" s="16"/>
      <c r="W15" s="16"/>
      <c r="X15" s="16"/>
      <c r="Y15" s="16"/>
      <c r="Z15" s="16"/>
      <c r="AA15" s="16"/>
      <c r="AB15" s="122"/>
      <c r="AC15" s="122"/>
      <c r="AD15" s="122"/>
      <c r="AE15" s="122"/>
      <c r="AF15" s="122"/>
      <c r="AG15" s="122"/>
      <c r="AH15" s="122"/>
      <c r="AI15" s="122"/>
      <c r="AJ15" s="122"/>
      <c r="AK15" s="122"/>
      <c r="AL15" s="16"/>
      <c r="AM15" s="16"/>
      <c r="AN15" s="16"/>
      <c r="AQ15" s="16"/>
      <c r="AR15" s="16"/>
      <c r="AS15" s="16"/>
      <c r="AT15" s="16"/>
      <c r="AU15" s="16"/>
      <c r="AV15" s="16"/>
      <c r="AW15" s="16"/>
      <c r="AX15" s="16"/>
      <c r="AY15" s="16"/>
      <c r="AZ15" s="16"/>
      <c r="BA15" s="16"/>
      <c r="BB15" s="16"/>
      <c r="BC15" s="16"/>
    </row>
    <row r="16" spans="20:55" s="4" customFormat="1" ht="16.5" customHeight="1">
      <c r="T16" s="16"/>
      <c r="U16" s="16"/>
      <c r="V16" s="16"/>
      <c r="W16" s="16"/>
      <c r="X16" s="16"/>
      <c r="Y16" s="16"/>
      <c r="Z16" s="16"/>
      <c r="AA16" s="16"/>
      <c r="AB16" s="122"/>
      <c r="AC16" s="122"/>
      <c r="AD16" s="122"/>
      <c r="AE16" s="122"/>
      <c r="AF16" s="122"/>
      <c r="AG16" s="122"/>
      <c r="AH16" s="122"/>
      <c r="AI16" s="122"/>
      <c r="AJ16" s="122"/>
      <c r="AK16" s="122"/>
      <c r="AL16" s="16"/>
      <c r="AM16" s="16"/>
      <c r="AN16" s="16"/>
      <c r="AQ16" s="16"/>
      <c r="AR16" s="16"/>
      <c r="AS16" s="16"/>
      <c r="AT16" s="16"/>
      <c r="AU16" s="16"/>
      <c r="AV16" s="16"/>
      <c r="AW16" s="16"/>
      <c r="AX16" s="16"/>
      <c r="AY16" s="16"/>
      <c r="AZ16" s="16"/>
      <c r="BA16" s="16"/>
      <c r="BB16" s="16"/>
      <c r="BC16" s="16"/>
    </row>
    <row r="17" spans="20:55" s="4" customFormat="1" ht="16.5" customHeight="1">
      <c r="T17" s="16"/>
      <c r="U17" s="16"/>
      <c r="V17" s="16"/>
      <c r="W17" s="16"/>
      <c r="X17" s="16"/>
      <c r="Y17" s="16"/>
      <c r="Z17" s="16"/>
      <c r="AA17" s="16"/>
      <c r="AB17" s="122"/>
      <c r="AC17" s="122"/>
      <c r="AD17" s="122"/>
      <c r="AE17" s="122"/>
      <c r="AF17" s="122"/>
      <c r="AG17" s="122"/>
      <c r="AH17" s="122"/>
      <c r="AI17" s="122"/>
      <c r="AJ17" s="122"/>
      <c r="AK17" s="122"/>
      <c r="AL17" s="16"/>
      <c r="AM17" s="16"/>
      <c r="AN17" s="16"/>
      <c r="AQ17" s="16"/>
      <c r="AR17" s="16"/>
      <c r="AS17" s="16"/>
      <c r="AT17" s="16"/>
      <c r="AU17" s="16"/>
      <c r="AV17" s="16"/>
      <c r="AW17" s="16"/>
      <c r="AX17" s="16"/>
      <c r="AY17" s="16"/>
      <c r="AZ17" s="16"/>
      <c r="BA17" s="16"/>
      <c r="BB17" s="16"/>
      <c r="BC17" s="16"/>
    </row>
    <row r="18" spans="2:55" s="4" customFormat="1" ht="16.5" customHeight="1">
      <c r="B18" s="122"/>
      <c r="C18" s="122"/>
      <c r="D18" s="122"/>
      <c r="E18" s="122"/>
      <c r="F18" s="122"/>
      <c r="G18" s="122"/>
      <c r="H18" s="122"/>
      <c r="T18" s="16"/>
      <c r="U18" s="16"/>
      <c r="V18" s="16"/>
      <c r="W18" s="16"/>
      <c r="X18" s="16"/>
      <c r="Y18" s="16"/>
      <c r="Z18" s="16"/>
      <c r="AA18" s="16"/>
      <c r="AB18" s="122"/>
      <c r="AC18" s="122"/>
      <c r="AD18" s="122"/>
      <c r="AE18" s="122"/>
      <c r="AF18" s="122"/>
      <c r="AG18" s="122"/>
      <c r="AH18" s="122"/>
      <c r="AI18" s="122"/>
      <c r="AJ18" s="122"/>
      <c r="AK18" s="122"/>
      <c r="AL18" s="16"/>
      <c r="AM18" s="16"/>
      <c r="AN18" s="16"/>
      <c r="AQ18" s="16"/>
      <c r="AR18" s="16"/>
      <c r="AS18" s="16"/>
      <c r="AT18" s="16"/>
      <c r="AU18" s="16"/>
      <c r="AV18" s="16"/>
      <c r="AW18" s="16"/>
      <c r="AX18" s="16"/>
      <c r="AY18" s="16"/>
      <c r="AZ18" s="16"/>
      <c r="BA18" s="16"/>
      <c r="BB18" s="16"/>
      <c r="BC18" s="16"/>
    </row>
    <row r="19" spans="20:55" s="4" customFormat="1" ht="16.5" customHeight="1">
      <c r="T19" s="16"/>
      <c r="U19" s="16"/>
      <c r="V19" s="16"/>
      <c r="W19" s="16"/>
      <c r="X19" s="16"/>
      <c r="Y19" s="16"/>
      <c r="Z19" s="16"/>
      <c r="AA19" s="16"/>
      <c r="AB19" s="122"/>
      <c r="AC19" s="122"/>
      <c r="AD19" s="122"/>
      <c r="AE19" s="122"/>
      <c r="AF19" s="122"/>
      <c r="AG19" s="122"/>
      <c r="AH19" s="122"/>
      <c r="AI19" s="122"/>
      <c r="AJ19" s="122"/>
      <c r="AK19" s="122"/>
      <c r="AQ19" s="16"/>
      <c r="AR19" s="16"/>
      <c r="AS19" s="16"/>
      <c r="AV19" s="16"/>
      <c r="AW19" s="16"/>
      <c r="AX19" s="16"/>
      <c r="AY19" s="16"/>
      <c r="AZ19" s="16"/>
      <c r="BA19" s="16"/>
      <c r="BB19" s="16"/>
      <c r="BC19" s="16"/>
    </row>
    <row r="20" spans="2:57" s="122" customFormat="1" ht="16.5" customHeight="1">
      <c r="B20" s="4"/>
      <c r="C20" s="4"/>
      <c r="D20" s="4"/>
      <c r="E20" s="4"/>
      <c r="F20" s="4"/>
      <c r="G20" s="4"/>
      <c r="H20" s="4"/>
      <c r="T20" s="16"/>
      <c r="U20" s="16"/>
      <c r="V20" s="16"/>
      <c r="W20" s="16"/>
      <c r="X20" s="16"/>
      <c r="Y20" s="16"/>
      <c r="Z20" s="16"/>
      <c r="AA20" s="16"/>
      <c r="AV20" s="16"/>
      <c r="AW20" s="16"/>
      <c r="AX20" s="16"/>
      <c r="AY20" s="4"/>
      <c r="AZ20" s="4"/>
      <c r="BA20" s="4"/>
      <c r="BB20" s="4"/>
      <c r="BC20" s="4"/>
      <c r="BD20" s="4"/>
      <c r="BE20" s="4"/>
    </row>
    <row r="21" spans="20:57" s="4" customFormat="1" ht="16.5" customHeight="1">
      <c r="T21" s="16"/>
      <c r="U21" s="16"/>
      <c r="V21" s="16"/>
      <c r="W21" s="16"/>
      <c r="X21" s="16"/>
      <c r="Y21" s="16"/>
      <c r="Z21" s="16"/>
      <c r="AA21" s="16"/>
      <c r="AB21" s="122"/>
      <c r="AC21" s="122"/>
      <c r="AD21" s="122"/>
      <c r="AE21" s="122"/>
      <c r="AF21" s="122"/>
      <c r="AG21" s="122"/>
      <c r="AH21" s="122"/>
      <c r="AI21" s="122"/>
      <c r="AJ21" s="122"/>
      <c r="AK21" s="122"/>
      <c r="AV21" s="122"/>
      <c r="AW21" s="122"/>
      <c r="AX21" s="122"/>
      <c r="AY21" s="122"/>
      <c r="AZ21" s="122"/>
      <c r="BA21" s="122"/>
      <c r="BB21" s="122"/>
      <c r="BC21" s="122"/>
      <c r="BD21" s="122"/>
      <c r="BE21" s="122"/>
    </row>
    <row r="22" spans="20:37" s="4" customFormat="1" ht="16.5" customHeight="1">
      <c r="T22" s="16"/>
      <c r="U22" s="16"/>
      <c r="V22" s="16"/>
      <c r="W22" s="16"/>
      <c r="X22" s="16"/>
      <c r="Y22" s="16"/>
      <c r="Z22" s="16"/>
      <c r="AA22" s="16"/>
      <c r="AB22" s="122"/>
      <c r="AC22" s="122"/>
      <c r="AD22" s="122"/>
      <c r="AE22" s="122"/>
      <c r="AF22" s="122"/>
      <c r="AG22" s="122"/>
      <c r="AH22" s="122"/>
      <c r="AI22" s="122"/>
      <c r="AJ22" s="122"/>
      <c r="AK22" s="122"/>
    </row>
    <row r="23" spans="2:37" s="4" customFormat="1" ht="16.5" customHeight="1">
      <c r="B23" s="122"/>
      <c r="C23" s="122"/>
      <c r="D23" s="122"/>
      <c r="E23" s="122"/>
      <c r="F23" s="122"/>
      <c r="G23" s="122"/>
      <c r="H23" s="122"/>
      <c r="T23" s="16"/>
      <c r="U23" s="16"/>
      <c r="V23" s="16"/>
      <c r="W23" s="16"/>
      <c r="X23" s="16"/>
      <c r="Y23" s="16"/>
      <c r="Z23" s="16"/>
      <c r="AA23" s="16"/>
      <c r="AB23" s="122"/>
      <c r="AC23" s="122"/>
      <c r="AD23" s="122"/>
      <c r="AE23" s="122"/>
      <c r="AF23" s="122"/>
      <c r="AG23" s="122"/>
      <c r="AH23" s="122"/>
      <c r="AI23" s="122"/>
      <c r="AJ23" s="122"/>
      <c r="AK23" s="122"/>
    </row>
    <row r="24" spans="20:37" s="4" customFormat="1" ht="16.5" customHeight="1">
      <c r="T24" s="16"/>
      <c r="U24" s="16"/>
      <c r="V24" s="16"/>
      <c r="W24" s="16"/>
      <c r="X24" s="16"/>
      <c r="Y24" s="16"/>
      <c r="Z24" s="16"/>
      <c r="AA24" s="16"/>
      <c r="AB24" s="122"/>
      <c r="AC24" s="122"/>
      <c r="AD24" s="122"/>
      <c r="AE24" s="122"/>
      <c r="AF24" s="122"/>
      <c r="AG24" s="122"/>
      <c r="AH24" s="122"/>
      <c r="AI24" s="122"/>
      <c r="AJ24" s="122"/>
      <c r="AK24" s="122"/>
    </row>
    <row r="25" spans="2:57" s="122" customFormat="1" ht="16.5" customHeight="1">
      <c r="B25" s="4"/>
      <c r="C25" s="4"/>
      <c r="D25" s="4"/>
      <c r="E25" s="4"/>
      <c r="F25" s="4"/>
      <c r="G25" s="4"/>
      <c r="H25" s="4"/>
      <c r="T25" s="16"/>
      <c r="U25" s="16"/>
      <c r="V25" s="16"/>
      <c r="W25" s="16"/>
      <c r="X25" s="16"/>
      <c r="Y25" s="16"/>
      <c r="Z25" s="16"/>
      <c r="AA25" s="16"/>
      <c r="AV25" s="4"/>
      <c r="AW25" s="4"/>
      <c r="AX25" s="4"/>
      <c r="AY25" s="4"/>
      <c r="AZ25" s="4"/>
      <c r="BA25" s="4"/>
      <c r="BB25" s="4"/>
      <c r="BC25" s="4"/>
      <c r="BD25" s="4"/>
      <c r="BE25" s="4"/>
    </row>
    <row r="26" spans="20:57" s="4" customFormat="1" ht="16.5" customHeight="1">
      <c r="T26" s="16"/>
      <c r="U26" s="16"/>
      <c r="W26" s="237"/>
      <c r="X26" s="237"/>
      <c r="Y26" s="16"/>
      <c r="Z26" s="16"/>
      <c r="AA26" s="16"/>
      <c r="AB26" s="122"/>
      <c r="AC26" s="122"/>
      <c r="AD26" s="122"/>
      <c r="AE26" s="122"/>
      <c r="AF26" s="122"/>
      <c r="AG26" s="122"/>
      <c r="AH26" s="122"/>
      <c r="AI26" s="122"/>
      <c r="AJ26" s="122"/>
      <c r="AK26" s="15" t="s">
        <v>730</v>
      </c>
      <c r="AV26" s="122"/>
      <c r="AW26" s="122"/>
      <c r="AX26" s="122"/>
      <c r="AY26" s="122"/>
      <c r="AZ26" s="122"/>
      <c r="BA26" s="122"/>
      <c r="BB26" s="122"/>
      <c r="BC26" s="122"/>
      <c r="BD26" s="122"/>
      <c r="BE26" s="122"/>
    </row>
    <row r="27" spans="9:49" s="4" customFormat="1" ht="16.5" customHeight="1" thickBot="1">
      <c r="I27" s="122"/>
      <c r="J27" s="122"/>
      <c r="L27" s="3" t="s">
        <v>731</v>
      </c>
      <c r="R27" s="16"/>
      <c r="S27" s="16"/>
      <c r="T27" s="122"/>
      <c r="U27" s="122"/>
      <c r="V27" s="237" t="s">
        <v>732</v>
      </c>
      <c r="W27" s="16"/>
      <c r="X27" s="16"/>
      <c r="Y27" s="16"/>
      <c r="Z27" s="16"/>
      <c r="AA27" s="16"/>
      <c r="AB27" s="122"/>
      <c r="AC27" s="122"/>
      <c r="AD27" s="122"/>
      <c r="AE27" s="122"/>
      <c r="AF27" s="122"/>
      <c r="AG27" s="122"/>
      <c r="AH27" s="122"/>
      <c r="AI27" s="122"/>
      <c r="AJ27" s="122"/>
      <c r="AK27" s="122"/>
      <c r="AW27" s="15"/>
    </row>
    <row r="28" spans="12:43" s="4" customFormat="1" ht="16.5" customHeight="1" thickBot="1">
      <c r="L28" s="4" t="s">
        <v>733</v>
      </c>
      <c r="R28" s="16"/>
      <c r="S28" s="16"/>
      <c r="T28" s="122"/>
      <c r="U28" s="122"/>
      <c r="W28" s="787" t="s">
        <v>734</v>
      </c>
      <c r="X28" s="829"/>
      <c r="Y28" s="774" t="s">
        <v>735</v>
      </c>
      <c r="Z28" s="828"/>
      <c r="AA28" s="65" t="s">
        <v>1045</v>
      </c>
      <c r="AB28" s="774" t="s">
        <v>736</v>
      </c>
      <c r="AC28" s="776"/>
      <c r="AD28" s="65" t="s">
        <v>737</v>
      </c>
      <c r="AE28" s="774" t="s">
        <v>738</v>
      </c>
      <c r="AF28" s="776"/>
      <c r="AG28" s="65" t="s">
        <v>655</v>
      </c>
      <c r="AH28" s="122"/>
      <c r="AI28" s="122"/>
      <c r="AJ28" s="122"/>
      <c r="AK28" s="122"/>
      <c r="AQ28" s="16"/>
    </row>
    <row r="29" spans="12:48" s="4" customFormat="1" ht="16.5" customHeight="1" thickBot="1">
      <c r="L29" s="4" t="s">
        <v>739</v>
      </c>
      <c r="R29" s="16"/>
      <c r="S29" s="16"/>
      <c r="T29" s="122"/>
      <c r="U29" s="122"/>
      <c r="W29" s="830"/>
      <c r="X29" s="831"/>
      <c r="Y29" s="238" t="s">
        <v>740</v>
      </c>
      <c r="Z29" s="239" t="s">
        <v>741</v>
      </c>
      <c r="AA29" s="238" t="s">
        <v>742</v>
      </c>
      <c r="AB29" s="238" t="s">
        <v>740</v>
      </c>
      <c r="AC29" s="239" t="s">
        <v>741</v>
      </c>
      <c r="AD29" s="238" t="s">
        <v>742</v>
      </c>
      <c r="AE29" s="238" t="s">
        <v>740</v>
      </c>
      <c r="AF29" s="239" t="s">
        <v>741</v>
      </c>
      <c r="AG29" s="238" t="s">
        <v>742</v>
      </c>
      <c r="AH29" s="122"/>
      <c r="AI29" s="122"/>
      <c r="AJ29" s="122"/>
      <c r="AK29" s="122"/>
      <c r="AQ29" s="16"/>
      <c r="AV29" s="16"/>
    </row>
    <row r="30" spans="1:57" ht="16.5" customHeight="1">
      <c r="A30" s="3" t="s">
        <v>743</v>
      </c>
      <c r="B30" s="4"/>
      <c r="C30" s="4"/>
      <c r="D30" s="4"/>
      <c r="E30" s="4"/>
      <c r="F30" s="4"/>
      <c r="G30" s="4"/>
      <c r="H30" s="4"/>
      <c r="I30" s="4"/>
      <c r="J30" s="4"/>
      <c r="K30" s="4"/>
      <c r="L30" s="4" t="s">
        <v>744</v>
      </c>
      <c r="M30" s="4"/>
      <c r="N30" s="4"/>
      <c r="O30" s="4"/>
      <c r="P30" s="4"/>
      <c r="Q30" s="4"/>
      <c r="T30" s="122"/>
      <c r="U30" s="122"/>
      <c r="W30" s="126"/>
      <c r="X30" s="127"/>
      <c r="Y30" s="240" t="s">
        <v>745</v>
      </c>
      <c r="Z30" s="241" t="s">
        <v>745</v>
      </c>
      <c r="AA30" s="242" t="s">
        <v>746</v>
      </c>
      <c r="AB30" s="240" t="s">
        <v>745</v>
      </c>
      <c r="AC30" s="241" t="s">
        <v>745</v>
      </c>
      <c r="AD30" s="242" t="s">
        <v>746</v>
      </c>
      <c r="AE30" s="240" t="s">
        <v>745</v>
      </c>
      <c r="AF30" s="241" t="s">
        <v>745</v>
      </c>
      <c r="AG30" s="242" t="s">
        <v>746</v>
      </c>
      <c r="AH30" s="122"/>
      <c r="AI30" s="122"/>
      <c r="AJ30" s="122"/>
      <c r="AK30" s="122"/>
      <c r="AQ30" s="16"/>
      <c r="AR30" s="16"/>
      <c r="AS30" s="16"/>
      <c r="AT30" s="16"/>
      <c r="AU30" s="16"/>
      <c r="AV30" s="16"/>
      <c r="AW30" s="4"/>
      <c r="AX30" s="4"/>
      <c r="AY30" s="4"/>
      <c r="AZ30" s="4"/>
      <c r="BA30" s="4"/>
      <c r="BB30" s="4"/>
      <c r="BC30" s="4"/>
      <c r="BD30" s="4"/>
      <c r="BE30" s="4"/>
    </row>
    <row r="31" spans="1:57" s="122" customFormat="1" ht="16.5" customHeight="1">
      <c r="A31" s="4" t="s">
        <v>747</v>
      </c>
      <c r="K31" s="151"/>
      <c r="L31" s="4" t="s">
        <v>748</v>
      </c>
      <c r="M31" s="4"/>
      <c r="N31" s="4"/>
      <c r="O31" s="4"/>
      <c r="P31" s="4"/>
      <c r="Q31" s="4"/>
      <c r="R31" s="16"/>
      <c r="S31" s="16"/>
      <c r="W31" s="130" t="s">
        <v>749</v>
      </c>
      <c r="X31" s="131" t="s">
        <v>996</v>
      </c>
      <c r="Y31" s="243">
        <v>17344</v>
      </c>
      <c r="Z31" s="244">
        <v>15039</v>
      </c>
      <c r="AA31" s="245">
        <f>(Z31-Y31)/Y31*100</f>
        <v>-13.289898523985238</v>
      </c>
      <c r="AB31" s="243">
        <v>3238</v>
      </c>
      <c r="AC31" s="244">
        <v>2708</v>
      </c>
      <c r="AD31" s="245">
        <f>(AC31/AB31-1)*100</f>
        <v>-16.368128474366895</v>
      </c>
      <c r="AE31" s="246" t="s">
        <v>750</v>
      </c>
      <c r="AF31" s="247" t="s">
        <v>750</v>
      </c>
      <c r="AG31" s="245"/>
      <c r="AV31" s="16"/>
      <c r="AW31" s="16"/>
      <c r="AX31" s="16"/>
      <c r="AY31" s="16"/>
      <c r="AZ31" s="16"/>
      <c r="BA31"/>
      <c r="BB31"/>
      <c r="BC31"/>
      <c r="BD31"/>
      <c r="BE31"/>
    </row>
    <row r="32" spans="1:37" s="122" customFormat="1" ht="16.5" customHeight="1">
      <c r="A32" s="4" t="s">
        <v>751</v>
      </c>
      <c r="K32" s="166"/>
      <c r="L32" s="4" t="s">
        <v>752</v>
      </c>
      <c r="W32" s="130"/>
      <c r="X32" s="136"/>
      <c r="Y32" s="243"/>
      <c r="Z32" s="248"/>
      <c r="AA32" s="245"/>
      <c r="AB32" s="243"/>
      <c r="AC32" s="248"/>
      <c r="AD32" s="245"/>
      <c r="AE32" s="246"/>
      <c r="AF32" s="247"/>
      <c r="AG32" s="245"/>
      <c r="AH32" s="16"/>
      <c r="AI32" s="16"/>
      <c r="AJ32" s="16"/>
      <c r="AK32" s="16"/>
    </row>
    <row r="33" spans="1:37" s="122" customFormat="1" ht="16.5" customHeight="1">
      <c r="A33" s="4" t="s">
        <v>753</v>
      </c>
      <c r="K33" s="163"/>
      <c r="L33" s="211"/>
      <c r="W33" s="130" t="s">
        <v>754</v>
      </c>
      <c r="X33" s="138" t="s">
        <v>755</v>
      </c>
      <c r="Y33" s="243">
        <v>65575</v>
      </c>
      <c r="Z33" s="248">
        <v>50208</v>
      </c>
      <c r="AA33" s="245">
        <f>(Z33-Y33)/Y33*100</f>
        <v>-23.43423560808235</v>
      </c>
      <c r="AB33" s="243">
        <v>7453</v>
      </c>
      <c r="AC33" s="248">
        <v>6101</v>
      </c>
      <c r="AD33" s="245">
        <f>(AC33/AB33-1)*100</f>
        <v>-18.140346169327792</v>
      </c>
      <c r="AE33" s="246" t="s">
        <v>756</v>
      </c>
      <c r="AF33" s="247" t="s">
        <v>756</v>
      </c>
      <c r="AG33" s="245"/>
      <c r="AH33" s="16"/>
      <c r="AI33" s="16"/>
      <c r="AJ33" s="16"/>
      <c r="AK33" s="16"/>
    </row>
    <row r="34" spans="1:37" s="122" customFormat="1" ht="16.5" customHeight="1">
      <c r="A34" s="4" t="s">
        <v>757</v>
      </c>
      <c r="K34" s="249"/>
      <c r="W34" s="139"/>
      <c r="X34" s="127"/>
      <c r="Y34" s="215"/>
      <c r="Z34" s="248"/>
      <c r="AA34" s="250"/>
      <c r="AB34" s="215"/>
      <c r="AC34" s="248"/>
      <c r="AD34" s="250"/>
      <c r="AE34" s="251"/>
      <c r="AF34" s="252"/>
      <c r="AG34" s="250"/>
      <c r="AH34" s="16"/>
      <c r="AI34" s="16"/>
      <c r="AJ34" s="16"/>
      <c r="AK34" s="16"/>
    </row>
    <row r="35" spans="1:37" s="122" customFormat="1" ht="16.5" customHeight="1">
      <c r="A35" s="4" t="s">
        <v>758</v>
      </c>
      <c r="K35" s="249"/>
      <c r="W35" s="139">
        <v>49</v>
      </c>
      <c r="X35" s="127" t="s">
        <v>759</v>
      </c>
      <c r="Y35" s="253">
        <v>83266</v>
      </c>
      <c r="Z35" s="248">
        <v>158992</v>
      </c>
      <c r="AA35" s="250">
        <f aca="true" t="shared" si="0" ref="AA35:AA40">(Z35-Y35)/Y35*100</f>
        <v>90.94468330410972</v>
      </c>
      <c r="AB35" s="253">
        <v>5790</v>
      </c>
      <c r="AC35" s="248">
        <v>8784</v>
      </c>
      <c r="AD35" s="250">
        <f aca="true" t="shared" si="1" ref="AD35:AD40">(AC35/AB35-1)*100</f>
        <v>51.70984455958549</v>
      </c>
      <c r="AE35" s="254" t="s">
        <v>756</v>
      </c>
      <c r="AF35" s="252" t="s">
        <v>756</v>
      </c>
      <c r="AG35" s="250"/>
      <c r="AH35" s="16"/>
      <c r="AI35" s="16"/>
      <c r="AJ35" s="16"/>
      <c r="AK35" s="16"/>
    </row>
    <row r="36" spans="11:37" s="122" customFormat="1" ht="16.5" customHeight="1">
      <c r="K36" s="249"/>
      <c r="W36" s="139">
        <v>50</v>
      </c>
      <c r="X36" s="127" t="s">
        <v>490</v>
      </c>
      <c r="Y36" s="253">
        <v>23264</v>
      </c>
      <c r="Z36" s="248">
        <v>19479</v>
      </c>
      <c r="AA36" s="250">
        <f t="shared" si="0"/>
        <v>-16.26977303988996</v>
      </c>
      <c r="AB36" s="253">
        <v>3491</v>
      </c>
      <c r="AC36" s="248">
        <v>3002</v>
      </c>
      <c r="AD36" s="250">
        <f t="shared" si="1"/>
        <v>-14.007447722715549</v>
      </c>
      <c r="AE36" s="254" t="s">
        <v>760</v>
      </c>
      <c r="AF36" s="252" t="s">
        <v>760</v>
      </c>
      <c r="AG36" s="250"/>
      <c r="AH36" s="16"/>
      <c r="AI36" s="16"/>
      <c r="AJ36" s="16"/>
      <c r="AK36" s="16"/>
    </row>
    <row r="37" spans="11:37" s="122" customFormat="1" ht="16.5" customHeight="1">
      <c r="K37" s="255"/>
      <c r="W37" s="139">
        <v>51</v>
      </c>
      <c r="X37" s="127" t="s">
        <v>761</v>
      </c>
      <c r="Y37" s="253">
        <v>110438</v>
      </c>
      <c r="Z37" s="248">
        <v>73257</v>
      </c>
      <c r="AA37" s="250">
        <f t="shared" si="0"/>
        <v>-33.66685380032236</v>
      </c>
      <c r="AB37" s="253">
        <v>10796</v>
      </c>
      <c r="AC37" s="248">
        <v>7524</v>
      </c>
      <c r="AD37" s="250">
        <f t="shared" si="1"/>
        <v>-30.307521304186736</v>
      </c>
      <c r="AE37" s="254" t="s">
        <v>762</v>
      </c>
      <c r="AF37" s="252" t="s">
        <v>762</v>
      </c>
      <c r="AG37" s="250"/>
      <c r="AH37" s="16"/>
      <c r="AI37" s="16"/>
      <c r="AJ37" s="16"/>
      <c r="AK37" s="16"/>
    </row>
    <row r="38" spans="11:37" s="122" customFormat="1" ht="16.5" customHeight="1">
      <c r="K38" s="255"/>
      <c r="W38" s="139">
        <v>52</v>
      </c>
      <c r="X38" s="127" t="s">
        <v>1003</v>
      </c>
      <c r="Y38" s="253">
        <v>46424</v>
      </c>
      <c r="Z38" s="248">
        <v>42029</v>
      </c>
      <c r="AA38" s="250">
        <f t="shared" si="0"/>
        <v>-9.46708599000517</v>
      </c>
      <c r="AB38" s="253">
        <v>6102</v>
      </c>
      <c r="AC38" s="248">
        <v>5968</v>
      </c>
      <c r="AD38" s="250">
        <f t="shared" si="1"/>
        <v>-2.196001311045559</v>
      </c>
      <c r="AE38" s="254" t="s">
        <v>763</v>
      </c>
      <c r="AF38" s="252" t="s">
        <v>763</v>
      </c>
      <c r="AG38" s="250"/>
      <c r="AH38" s="16"/>
      <c r="AI38" s="16"/>
      <c r="AJ38" s="16"/>
      <c r="AK38" s="16"/>
    </row>
    <row r="39" spans="11:37" s="122" customFormat="1" ht="16.5" customHeight="1">
      <c r="K39" s="255"/>
      <c r="W39" s="139">
        <v>53</v>
      </c>
      <c r="X39" s="127" t="s">
        <v>618</v>
      </c>
      <c r="Y39" s="253">
        <v>49934</v>
      </c>
      <c r="Z39" s="248">
        <v>38979</v>
      </c>
      <c r="AA39" s="250">
        <f t="shared" si="0"/>
        <v>-21.938959426442906</v>
      </c>
      <c r="AB39" s="253">
        <v>5794</v>
      </c>
      <c r="AC39" s="248">
        <v>4835</v>
      </c>
      <c r="AD39" s="250">
        <f t="shared" si="1"/>
        <v>-16.55160510873317</v>
      </c>
      <c r="AE39" s="254" t="s">
        <v>764</v>
      </c>
      <c r="AF39" s="252" t="s">
        <v>764</v>
      </c>
      <c r="AG39" s="250"/>
      <c r="AH39" s="16"/>
      <c r="AI39" s="16"/>
      <c r="AJ39" s="16"/>
      <c r="AK39" s="16"/>
    </row>
    <row r="40" spans="11:37" s="122" customFormat="1" ht="16.5" customHeight="1">
      <c r="K40" s="255"/>
      <c r="L40" s="211"/>
      <c r="W40" s="139">
        <v>54</v>
      </c>
      <c r="X40" s="127" t="s">
        <v>1005</v>
      </c>
      <c r="Y40" s="253">
        <v>48185</v>
      </c>
      <c r="Z40" s="248">
        <v>42393</v>
      </c>
      <c r="AA40" s="250">
        <f t="shared" si="0"/>
        <v>-12.020338279547577</v>
      </c>
      <c r="AB40" s="253">
        <v>5612</v>
      </c>
      <c r="AC40" s="248">
        <v>5445</v>
      </c>
      <c r="AD40" s="250">
        <f t="shared" si="1"/>
        <v>-2.9757662152530284</v>
      </c>
      <c r="AE40" s="254" t="s">
        <v>756</v>
      </c>
      <c r="AF40" s="252" t="s">
        <v>756</v>
      </c>
      <c r="AG40" s="250"/>
      <c r="AH40" s="16"/>
      <c r="AI40" s="16"/>
      <c r="AJ40" s="16"/>
      <c r="AK40" s="16"/>
    </row>
    <row r="41" spans="11:37" s="122" customFormat="1" ht="16.5" customHeight="1">
      <c r="K41" s="255"/>
      <c r="L41" s="211"/>
      <c r="W41" s="139"/>
      <c r="X41" s="127"/>
      <c r="Y41" s="253"/>
      <c r="Z41" s="248"/>
      <c r="AA41" s="250"/>
      <c r="AB41" s="253"/>
      <c r="AC41" s="248"/>
      <c r="AD41" s="250"/>
      <c r="AE41" s="253"/>
      <c r="AF41" s="256"/>
      <c r="AG41" s="250"/>
      <c r="AH41" s="16"/>
      <c r="AI41" s="16"/>
      <c r="AJ41" s="16"/>
      <c r="AK41" s="16"/>
    </row>
    <row r="42" spans="11:37" s="122" customFormat="1" ht="16.5" customHeight="1">
      <c r="K42" s="255"/>
      <c r="L42" s="211"/>
      <c r="W42" s="130" t="s">
        <v>1006</v>
      </c>
      <c r="X42" s="136" t="s">
        <v>619</v>
      </c>
      <c r="Y42" s="243">
        <v>7851</v>
      </c>
      <c r="Z42" s="248">
        <v>7881</v>
      </c>
      <c r="AA42" s="250">
        <f>(Z42-Y42)/Y42*100</f>
        <v>0.38211692777990064</v>
      </c>
      <c r="AB42" s="243">
        <v>1678</v>
      </c>
      <c r="AC42" s="248">
        <v>1573</v>
      </c>
      <c r="AD42" s="245">
        <f>(AC42/AB42-1)*100</f>
        <v>-6.257449344457688</v>
      </c>
      <c r="AE42" s="243">
        <v>66</v>
      </c>
      <c r="AF42" s="248">
        <v>56</v>
      </c>
      <c r="AG42" s="245">
        <f>(AF42-AE42)/AE42*100</f>
        <v>-15.151515151515152</v>
      </c>
      <c r="AH42" s="16"/>
      <c r="AI42" s="16"/>
      <c r="AJ42" s="16"/>
      <c r="AK42" s="16"/>
    </row>
    <row r="43" spans="11:37" s="122" customFormat="1" ht="16.5" customHeight="1">
      <c r="K43" s="255"/>
      <c r="W43" s="139"/>
      <c r="X43" s="127"/>
      <c r="Y43" s="253"/>
      <c r="Z43" s="248"/>
      <c r="AA43" s="250"/>
      <c r="AB43" s="253"/>
      <c r="AC43" s="248"/>
      <c r="AD43" s="250"/>
      <c r="AE43" s="253"/>
      <c r="AF43" s="248"/>
      <c r="AG43" s="250"/>
      <c r="AH43" s="16"/>
      <c r="AI43" s="16"/>
      <c r="AJ43" s="16"/>
      <c r="AK43" s="16"/>
    </row>
    <row r="44" spans="11:37" s="122" customFormat="1" ht="16.5" customHeight="1">
      <c r="K44" s="255"/>
      <c r="W44" s="139">
        <v>55</v>
      </c>
      <c r="X44" s="127" t="s">
        <v>620</v>
      </c>
      <c r="Y44" s="253">
        <v>119941</v>
      </c>
      <c r="Z44" s="248">
        <v>180979</v>
      </c>
      <c r="AA44" s="250">
        <f aca="true" t="shared" si="2" ref="AA44:AA49">(Z44-Y44)/Y44*100</f>
        <v>50.89002092695575</v>
      </c>
      <c r="AB44" s="253">
        <v>2732</v>
      </c>
      <c r="AC44" s="248">
        <v>2172</v>
      </c>
      <c r="AD44" s="250">
        <f aca="true" t="shared" si="3" ref="AD44:AD49">(AC44/AB44-1)*100</f>
        <v>-20.497803806734993</v>
      </c>
      <c r="AE44" s="253">
        <v>64</v>
      </c>
      <c r="AF44" s="248">
        <v>49</v>
      </c>
      <c r="AG44" s="250">
        <f aca="true" t="shared" si="4" ref="AG44:AG49">(AF44-AE44)/AE44*100</f>
        <v>-23.4375</v>
      </c>
      <c r="AH44" s="16"/>
      <c r="AI44" s="16"/>
      <c r="AJ44" s="16"/>
      <c r="AK44" s="16"/>
    </row>
    <row r="45" spans="11:37" s="122" customFormat="1" ht="16.5" customHeight="1">
      <c r="K45" s="249"/>
      <c r="W45" s="139">
        <v>56</v>
      </c>
      <c r="X45" s="127" t="s">
        <v>1009</v>
      </c>
      <c r="Y45" s="253">
        <v>5977</v>
      </c>
      <c r="Z45" s="248">
        <v>4750</v>
      </c>
      <c r="AA45" s="250">
        <f t="shared" si="2"/>
        <v>-20.528693324410238</v>
      </c>
      <c r="AB45" s="253">
        <v>1628</v>
      </c>
      <c r="AC45" s="248">
        <v>1417</v>
      </c>
      <c r="AD45" s="250">
        <f t="shared" si="3"/>
        <v>-12.960687960687956</v>
      </c>
      <c r="AE45" s="253">
        <v>44</v>
      </c>
      <c r="AF45" s="248">
        <v>35</v>
      </c>
      <c r="AG45" s="250">
        <f t="shared" si="4"/>
        <v>-20.454545454545457</v>
      </c>
      <c r="AH45" s="16"/>
      <c r="AI45" s="16"/>
      <c r="AJ45" s="16"/>
      <c r="AK45" s="16"/>
    </row>
    <row r="46" spans="11:37" s="122" customFormat="1" ht="16.5" customHeight="1">
      <c r="K46" s="255"/>
      <c r="W46" s="139">
        <v>57</v>
      </c>
      <c r="X46" s="127" t="s">
        <v>1010</v>
      </c>
      <c r="Y46" s="253">
        <v>6649</v>
      </c>
      <c r="Z46" s="248">
        <v>6582</v>
      </c>
      <c r="AA46" s="250">
        <f t="shared" si="2"/>
        <v>-1.0076703263648668</v>
      </c>
      <c r="AB46" s="253">
        <v>1503</v>
      </c>
      <c r="AC46" s="248">
        <v>1364</v>
      </c>
      <c r="AD46" s="250">
        <f t="shared" si="3"/>
        <v>-9.248170326014638</v>
      </c>
      <c r="AE46" s="253">
        <v>89</v>
      </c>
      <c r="AF46" s="248">
        <v>72</v>
      </c>
      <c r="AG46" s="250">
        <f t="shared" si="4"/>
        <v>-19.101123595505616</v>
      </c>
      <c r="AH46" s="16"/>
      <c r="AI46" s="16"/>
      <c r="AJ46" s="16"/>
      <c r="AK46" s="16"/>
    </row>
    <row r="47" spans="11:33" s="122" customFormat="1" ht="18" customHeight="1">
      <c r="K47" s="255"/>
      <c r="W47" s="139">
        <v>58</v>
      </c>
      <c r="X47" s="127" t="s">
        <v>1011</v>
      </c>
      <c r="Y47" s="253">
        <v>15158</v>
      </c>
      <c r="Z47" s="248">
        <v>13487</v>
      </c>
      <c r="AA47" s="250">
        <f t="shared" si="2"/>
        <v>-11.02388177859876</v>
      </c>
      <c r="AB47" s="253">
        <v>2631</v>
      </c>
      <c r="AC47" s="248">
        <v>2471</v>
      </c>
      <c r="AD47" s="250">
        <f t="shared" si="3"/>
        <v>-6.081337894336758</v>
      </c>
      <c r="AE47" s="253">
        <v>22</v>
      </c>
      <c r="AF47" s="248">
        <v>40</v>
      </c>
      <c r="AG47" s="250">
        <f t="shared" si="4"/>
        <v>81.81818181818183</v>
      </c>
    </row>
    <row r="48" spans="11:33" s="122" customFormat="1" ht="18" customHeight="1">
      <c r="K48" s="255"/>
      <c r="W48" s="139">
        <v>59</v>
      </c>
      <c r="X48" s="127" t="s">
        <v>1012</v>
      </c>
      <c r="Y48" s="253">
        <v>5769</v>
      </c>
      <c r="Z48" s="248">
        <v>5806</v>
      </c>
      <c r="AA48" s="250">
        <f t="shared" si="2"/>
        <v>0.641358987692841</v>
      </c>
      <c r="AB48" s="253">
        <v>1736</v>
      </c>
      <c r="AC48" s="248">
        <v>1656</v>
      </c>
      <c r="AD48" s="250">
        <f t="shared" si="3"/>
        <v>-4.608294930875578</v>
      </c>
      <c r="AE48" s="253">
        <v>43</v>
      </c>
      <c r="AF48" s="248">
        <v>43</v>
      </c>
      <c r="AG48" s="250">
        <f t="shared" si="4"/>
        <v>0</v>
      </c>
    </row>
    <row r="49" spans="11:33" s="122" customFormat="1" ht="18" customHeight="1" thickBot="1">
      <c r="K49" s="255"/>
      <c r="W49" s="143">
        <v>60</v>
      </c>
      <c r="X49" s="144" t="s">
        <v>1013</v>
      </c>
      <c r="Y49" s="257">
        <v>7454</v>
      </c>
      <c r="Z49" s="258">
        <v>8396</v>
      </c>
      <c r="AA49" s="259">
        <f t="shared" si="2"/>
        <v>12.637510061711833</v>
      </c>
      <c r="AB49" s="257">
        <v>1504</v>
      </c>
      <c r="AC49" s="258">
        <v>1551</v>
      </c>
      <c r="AD49" s="259">
        <f t="shared" si="3"/>
        <v>3.125</v>
      </c>
      <c r="AE49" s="257">
        <v>72</v>
      </c>
      <c r="AF49" s="258">
        <v>60</v>
      </c>
      <c r="AG49" s="259">
        <f t="shared" si="4"/>
        <v>-16.666666666666664</v>
      </c>
    </row>
    <row r="50" s="122" customFormat="1" ht="18" customHeight="1">
      <c r="K50" s="255"/>
    </row>
    <row r="51" spans="11:21" s="122" customFormat="1" ht="18" customHeight="1">
      <c r="K51" s="255"/>
      <c r="T51" s="16"/>
      <c r="U51" s="16"/>
    </row>
    <row r="52" spans="11:21" s="122" customFormat="1" ht="18" customHeight="1">
      <c r="K52" s="255"/>
      <c r="T52" s="16"/>
      <c r="U52" s="16"/>
    </row>
    <row r="53" spans="1:21" s="122" customFormat="1" ht="18" customHeight="1">
      <c r="A53" s="122" t="s">
        <v>765</v>
      </c>
      <c r="B53"/>
      <c r="C53"/>
      <c r="D53"/>
      <c r="E53"/>
      <c r="F53"/>
      <c r="G53"/>
      <c r="H53"/>
      <c r="T53" s="16"/>
      <c r="U53" s="16"/>
    </row>
    <row r="54" spans="1:32" s="122" customFormat="1" ht="18" customHeight="1">
      <c r="A54" s="122" t="s">
        <v>766</v>
      </c>
      <c r="B54" t="s">
        <v>767</v>
      </c>
      <c r="C54" t="s">
        <v>768</v>
      </c>
      <c r="D54" t="s">
        <v>769</v>
      </c>
      <c r="E54" t="s">
        <v>770</v>
      </c>
      <c r="F54" t="s">
        <v>771</v>
      </c>
      <c r="G54"/>
      <c r="H54"/>
      <c r="T54" s="16"/>
      <c r="U54" s="16"/>
      <c r="AC54" s="248" t="s">
        <v>772</v>
      </c>
      <c r="AD54" s="260"/>
      <c r="AE54" s="127"/>
      <c r="AF54" s="4"/>
    </row>
    <row r="55" spans="1:57" ht="18" customHeight="1">
      <c r="A55" t="s">
        <v>773</v>
      </c>
      <c r="B55" s="261">
        <v>8.3</v>
      </c>
      <c r="C55">
        <v>15.9</v>
      </c>
      <c r="D55" t="s">
        <v>773</v>
      </c>
      <c r="E55" s="261">
        <v>12</v>
      </c>
      <c r="F55" s="261">
        <v>18.1</v>
      </c>
      <c r="AC55" s="260"/>
      <c r="AD55" s="260" t="s">
        <v>691</v>
      </c>
      <c r="AE55" s="4" t="s">
        <v>692</v>
      </c>
      <c r="AF55" s="4"/>
      <c r="AQ55" s="16"/>
      <c r="AR55" s="16"/>
      <c r="AS55" s="16"/>
      <c r="AT55" s="16"/>
      <c r="AU55" s="16"/>
      <c r="AV55" s="122"/>
      <c r="AW55" s="122"/>
      <c r="AX55" s="122"/>
      <c r="AY55" s="122"/>
      <c r="AZ55" s="122"/>
      <c r="BA55" s="122"/>
      <c r="BB55" s="122"/>
      <c r="BC55" s="122"/>
      <c r="BD55" s="122"/>
      <c r="BE55" s="122"/>
    </row>
    <row r="56" spans="1:55" ht="18" customHeight="1">
      <c r="A56" t="s">
        <v>774</v>
      </c>
      <c r="B56" s="261">
        <v>2.3</v>
      </c>
      <c r="C56">
        <v>1.9</v>
      </c>
      <c r="D56" t="s">
        <v>775</v>
      </c>
      <c r="E56" s="261">
        <v>0.6</v>
      </c>
      <c r="F56" s="261">
        <v>0.5</v>
      </c>
      <c r="AC56" s="260" t="s">
        <v>693</v>
      </c>
      <c r="AD56" s="260">
        <v>49</v>
      </c>
      <c r="AE56" s="4">
        <v>2172</v>
      </c>
      <c r="AF56" s="4"/>
      <c r="AL56" s="16" t="s">
        <v>776</v>
      </c>
      <c r="AM56" s="16" t="s">
        <v>777</v>
      </c>
      <c r="AO56" s="16"/>
      <c r="AP56" s="16"/>
      <c r="AQ56" t="s">
        <v>778</v>
      </c>
      <c r="AR56" t="s">
        <v>777</v>
      </c>
      <c r="AS56" s="16"/>
      <c r="AT56" s="16"/>
      <c r="AU56" s="16"/>
      <c r="AV56" s="16"/>
      <c r="AW56" s="16"/>
      <c r="AX56" s="16"/>
      <c r="AY56" s="16"/>
      <c r="AZ56" s="16"/>
      <c r="BA56" s="16"/>
      <c r="BB56" s="16"/>
      <c r="BC56" s="16"/>
    </row>
    <row r="57" spans="1:55" ht="18" customHeight="1">
      <c r="A57" t="s">
        <v>779</v>
      </c>
      <c r="B57" s="261">
        <v>11</v>
      </c>
      <c r="C57">
        <v>7.3</v>
      </c>
      <c r="D57" t="s">
        <v>779</v>
      </c>
      <c r="E57" s="261">
        <v>0.7</v>
      </c>
      <c r="F57" s="261">
        <v>0.7</v>
      </c>
      <c r="AC57" s="260" t="s">
        <v>694</v>
      </c>
      <c r="AD57" s="260">
        <v>35</v>
      </c>
      <c r="AE57" s="4">
        <v>1417</v>
      </c>
      <c r="AF57" s="4"/>
      <c r="AK57" s="16" t="s">
        <v>780</v>
      </c>
      <c r="AL57" s="16">
        <v>553</v>
      </c>
      <c r="AM57" s="16">
        <v>458</v>
      </c>
      <c r="AO57" s="16"/>
      <c r="AP57" s="16" t="s">
        <v>695</v>
      </c>
      <c r="AQ57">
        <v>7955</v>
      </c>
      <c r="AR57">
        <v>813</v>
      </c>
      <c r="AS57" s="16"/>
      <c r="AT57" s="16"/>
      <c r="AU57" s="16"/>
      <c r="AV57" s="16"/>
      <c r="AW57" s="16"/>
      <c r="AX57" s="16"/>
      <c r="AY57" s="16"/>
      <c r="AZ57" s="16"/>
      <c r="BA57" s="16"/>
      <c r="BB57" s="16"/>
      <c r="BC57" s="16"/>
    </row>
    <row r="58" spans="1:55" ht="13.5">
      <c r="A58" t="s">
        <v>781</v>
      </c>
      <c r="B58" s="261">
        <v>4.6</v>
      </c>
      <c r="C58">
        <v>4.2</v>
      </c>
      <c r="D58" t="s">
        <v>782</v>
      </c>
      <c r="E58" s="261">
        <v>1.5</v>
      </c>
      <c r="F58" s="261">
        <v>1.3</v>
      </c>
      <c r="L58" s="4"/>
      <c r="AC58" s="260" t="s">
        <v>696</v>
      </c>
      <c r="AD58" s="260">
        <v>72</v>
      </c>
      <c r="AE58">
        <v>1364</v>
      </c>
      <c r="AF58"/>
      <c r="AK58" s="16" t="s">
        <v>783</v>
      </c>
      <c r="AL58" s="16">
        <v>1619</v>
      </c>
      <c r="AM58" s="16">
        <v>720</v>
      </c>
      <c r="AO58" s="16"/>
      <c r="AP58" s="16" t="s">
        <v>697</v>
      </c>
      <c r="AQ58">
        <v>3199</v>
      </c>
      <c r="AR58">
        <v>1292</v>
      </c>
      <c r="AS58" s="16"/>
      <c r="AT58" s="16"/>
      <c r="AU58" s="16"/>
      <c r="AV58" s="16"/>
      <c r="AW58" s="16"/>
      <c r="AX58" s="16"/>
      <c r="AY58" s="16"/>
      <c r="AZ58" s="16"/>
      <c r="BA58" s="16"/>
      <c r="BB58" s="16"/>
      <c r="BC58" s="16"/>
    </row>
    <row r="59" spans="1:55" ht="13.5">
      <c r="A59" t="s">
        <v>784</v>
      </c>
      <c r="B59" s="261">
        <v>5</v>
      </c>
      <c r="C59">
        <v>3.9</v>
      </c>
      <c r="D59" t="s">
        <v>785</v>
      </c>
      <c r="E59" s="261">
        <v>0.6</v>
      </c>
      <c r="F59" s="261">
        <v>0.6</v>
      </c>
      <c r="AC59" s="260" t="s">
        <v>698</v>
      </c>
      <c r="AD59" s="260">
        <v>40</v>
      </c>
      <c r="AE59" s="122">
        <v>2471</v>
      </c>
      <c r="AF59" s="122"/>
      <c r="AK59" s="16" t="s">
        <v>786</v>
      </c>
      <c r="AL59" s="16">
        <v>1745</v>
      </c>
      <c r="AM59" s="16">
        <v>847</v>
      </c>
      <c r="AO59" s="16"/>
      <c r="AP59" s="16" t="s">
        <v>699</v>
      </c>
      <c r="AQ59">
        <v>2329</v>
      </c>
      <c r="AR59">
        <v>1799</v>
      </c>
      <c r="AS59" s="16"/>
      <c r="AT59" s="16"/>
      <c r="AU59" s="16"/>
      <c r="AV59" s="16"/>
      <c r="AW59" s="16"/>
      <c r="AX59" s="16"/>
      <c r="AY59" s="16"/>
      <c r="AZ59" s="16"/>
      <c r="BA59" s="16"/>
      <c r="BB59" s="16"/>
      <c r="BC59" s="16"/>
    </row>
    <row r="60" spans="1:54" ht="13.5">
      <c r="A60" t="s">
        <v>787</v>
      </c>
      <c r="B60" s="261">
        <v>4.8</v>
      </c>
      <c r="C60">
        <v>4.2</v>
      </c>
      <c r="D60" t="s">
        <v>787</v>
      </c>
      <c r="E60" s="261">
        <v>0.7</v>
      </c>
      <c r="F60" s="261">
        <v>0.8</v>
      </c>
      <c r="AC60" s="122" t="s">
        <v>700</v>
      </c>
      <c r="AD60" s="122">
        <v>43</v>
      </c>
      <c r="AE60" s="122">
        <v>1656</v>
      </c>
      <c r="AF60" s="122"/>
      <c r="AK60" s="16" t="s">
        <v>788</v>
      </c>
      <c r="AL60" s="16">
        <v>3049</v>
      </c>
      <c r="AM60" s="16">
        <v>950</v>
      </c>
      <c r="AO60" s="16"/>
      <c r="AP60" s="16" t="s">
        <v>701</v>
      </c>
      <c r="AQ60">
        <v>993</v>
      </c>
      <c r="AR60">
        <v>1759</v>
      </c>
      <c r="AS60" s="16"/>
      <c r="AT60" s="16"/>
      <c r="AU60" s="16"/>
      <c r="AV60" s="16"/>
      <c r="AW60" s="16"/>
      <c r="AX60" s="16"/>
      <c r="AY60" s="16"/>
      <c r="AZ60" s="16"/>
      <c r="BA60" s="16"/>
      <c r="BB60" s="16"/>
    </row>
    <row r="61" spans="29:46" ht="13.5">
      <c r="AC61" s="122" t="s">
        <v>702</v>
      </c>
      <c r="AD61" s="122">
        <v>60</v>
      </c>
      <c r="AE61" s="122">
        <v>1551</v>
      </c>
      <c r="AF61" s="122"/>
      <c r="AK61" s="16" t="s">
        <v>789</v>
      </c>
      <c r="AL61" s="16">
        <v>3115</v>
      </c>
      <c r="AM61" s="16">
        <v>1213</v>
      </c>
      <c r="AO61" s="16"/>
      <c r="AP61" s="16" t="s">
        <v>703</v>
      </c>
      <c r="AQ61">
        <v>229</v>
      </c>
      <c r="AR61">
        <v>1702</v>
      </c>
      <c r="AS61" s="16"/>
      <c r="AT61" s="16"/>
    </row>
    <row r="62" spans="37:46" ht="13.5">
      <c r="AK62" s="16" t="s">
        <v>790</v>
      </c>
      <c r="AL62" s="16">
        <v>1513</v>
      </c>
      <c r="AM62" s="16">
        <v>1559</v>
      </c>
      <c r="AO62" s="16"/>
      <c r="AP62" s="16" t="s">
        <v>704</v>
      </c>
      <c r="AQ62">
        <v>167</v>
      </c>
      <c r="AR62">
        <v>1570</v>
      </c>
      <c r="AS62" s="16"/>
      <c r="AT62" s="16"/>
    </row>
    <row r="63" spans="37:46" ht="13.5">
      <c r="AK63" s="16" t="s">
        <v>791</v>
      </c>
      <c r="AL63" s="16">
        <v>499</v>
      </c>
      <c r="AM63" s="16">
        <v>1919</v>
      </c>
      <c r="AO63" s="16"/>
      <c r="AP63" s="16" t="s">
        <v>705</v>
      </c>
      <c r="AQ63">
        <v>90</v>
      </c>
      <c r="AR63">
        <v>1661</v>
      </c>
      <c r="AS63" s="16"/>
      <c r="AT63" s="16"/>
    </row>
    <row r="64" spans="37:47" ht="13.5">
      <c r="AK64" s="16" t="s">
        <v>792</v>
      </c>
      <c r="AL64" s="16">
        <v>265</v>
      </c>
      <c r="AM64" s="16">
        <v>2456</v>
      </c>
      <c r="AO64" s="16"/>
      <c r="AP64" s="16" t="s">
        <v>793</v>
      </c>
      <c r="AQ64">
        <v>33</v>
      </c>
      <c r="AR64">
        <v>1826</v>
      </c>
      <c r="AS64" s="16"/>
      <c r="AT64" s="16"/>
      <c r="AU64" s="16"/>
    </row>
    <row r="65" spans="1:47" ht="13.5">
      <c r="A65" t="s">
        <v>794</v>
      </c>
      <c r="AK65" s="16" t="s">
        <v>795</v>
      </c>
      <c r="AL65" s="16">
        <v>84</v>
      </c>
      <c r="AM65" s="16">
        <v>2328</v>
      </c>
      <c r="AO65" s="16"/>
      <c r="AP65" s="16"/>
      <c r="AQ65" s="16"/>
      <c r="AR65" s="16"/>
      <c r="AU65" s="16"/>
    </row>
    <row r="66" spans="1:47" ht="13.5">
      <c r="A66" t="s">
        <v>796</v>
      </c>
      <c r="B66" t="s">
        <v>767</v>
      </c>
      <c r="C66" t="s">
        <v>768</v>
      </c>
      <c r="D66" t="s">
        <v>769</v>
      </c>
      <c r="E66" t="s">
        <v>770</v>
      </c>
      <c r="F66" t="s">
        <v>771</v>
      </c>
      <c r="AK66" s="16" t="s">
        <v>797</v>
      </c>
      <c r="AL66" s="16">
        <v>79</v>
      </c>
      <c r="AM66" s="16">
        <v>2337</v>
      </c>
      <c r="AO66" s="16"/>
      <c r="AP66" s="16"/>
      <c r="AQ66" s="16"/>
      <c r="AR66" s="16"/>
      <c r="AU66" s="16"/>
    </row>
    <row r="67" spans="1:47" ht="13.5">
      <c r="A67" t="s">
        <v>798</v>
      </c>
      <c r="B67" s="261">
        <v>57.9</v>
      </c>
      <c r="C67" s="261">
        <v>87.8</v>
      </c>
      <c r="D67" t="s">
        <v>798</v>
      </c>
      <c r="E67" s="261">
        <v>27.3</v>
      </c>
      <c r="F67" s="261">
        <v>21.7</v>
      </c>
      <c r="AK67" s="16" t="s">
        <v>799</v>
      </c>
      <c r="AL67" s="16">
        <v>25</v>
      </c>
      <c r="AM67" s="16">
        <v>2404</v>
      </c>
      <c r="AO67" s="16"/>
      <c r="AP67" s="16"/>
      <c r="AQ67" s="16"/>
      <c r="AR67" s="16"/>
      <c r="AU67" s="16"/>
    </row>
    <row r="68" spans="1:47" ht="13.5">
      <c r="A68" t="s">
        <v>800</v>
      </c>
      <c r="B68" s="261">
        <v>34.9</v>
      </c>
      <c r="C68" s="261">
        <v>30</v>
      </c>
      <c r="D68" t="s">
        <v>775</v>
      </c>
      <c r="E68" s="261">
        <v>16.3</v>
      </c>
      <c r="F68" s="261">
        <v>14.2</v>
      </c>
      <c r="AK68" s="16" t="s">
        <v>801</v>
      </c>
      <c r="AL68" s="16">
        <v>20</v>
      </c>
      <c r="AM68" s="16">
        <v>2337</v>
      </c>
      <c r="AO68" s="16"/>
      <c r="AP68" s="16"/>
      <c r="AQ68" s="16"/>
      <c r="AR68" s="16"/>
      <c r="AU68" s="16"/>
    </row>
    <row r="69" spans="1:47" ht="13.5">
      <c r="A69" t="s">
        <v>802</v>
      </c>
      <c r="B69" s="261">
        <v>108</v>
      </c>
      <c r="C69" s="261">
        <v>75.2</v>
      </c>
      <c r="D69" t="s">
        <v>802</v>
      </c>
      <c r="E69" s="261">
        <v>15</v>
      </c>
      <c r="F69" s="261">
        <v>13.6</v>
      </c>
      <c r="AK69" s="16" t="s">
        <v>803</v>
      </c>
      <c r="AL69" s="16">
        <v>2429</v>
      </c>
      <c r="AM69" s="16">
        <v>1686</v>
      </c>
      <c r="AO69" s="16"/>
      <c r="AP69" s="16"/>
      <c r="AQ69" s="16"/>
      <c r="AR69" s="16"/>
      <c r="AU69" s="16"/>
    </row>
    <row r="70" spans="1:45" ht="13.5">
      <c r="A70" t="s">
        <v>804</v>
      </c>
      <c r="B70" s="261">
        <v>61</v>
      </c>
      <c r="C70" s="261">
        <v>59.7</v>
      </c>
      <c r="D70" t="s">
        <v>805</v>
      </c>
      <c r="E70" s="261">
        <v>26.3</v>
      </c>
      <c r="F70" s="261">
        <v>24.7</v>
      </c>
      <c r="AS70" s="16"/>
    </row>
    <row r="71" spans="1:45" ht="13.5">
      <c r="A71" t="s">
        <v>806</v>
      </c>
      <c r="B71" s="261">
        <v>57.9</v>
      </c>
      <c r="C71" s="261">
        <v>48.4</v>
      </c>
      <c r="D71" t="s">
        <v>785</v>
      </c>
      <c r="E71" s="261">
        <v>17.4</v>
      </c>
      <c r="F71" s="261">
        <v>16.6</v>
      </c>
      <c r="AS71" s="16"/>
    </row>
    <row r="72" spans="1:45" ht="13.5">
      <c r="A72" t="s">
        <v>807</v>
      </c>
      <c r="B72" s="261">
        <v>56.1</v>
      </c>
      <c r="C72" s="261">
        <v>54.5</v>
      </c>
      <c r="D72" t="s">
        <v>807</v>
      </c>
      <c r="E72" s="261">
        <v>15</v>
      </c>
      <c r="F72" s="261">
        <v>15.5</v>
      </c>
      <c r="AS72" s="16"/>
    </row>
    <row r="73" ht="13.5">
      <c r="AS73" s="16"/>
    </row>
    <row r="74" spans="43:47" ht="13.5">
      <c r="AQ74" s="16"/>
      <c r="AR74" s="16"/>
      <c r="AU74" s="16"/>
    </row>
    <row r="75" spans="48:55" ht="13.5">
      <c r="AV75" s="16"/>
      <c r="AW75" s="16"/>
      <c r="AX75" s="16"/>
      <c r="AY75" s="16"/>
      <c r="AZ75" s="16"/>
      <c r="BA75" s="16"/>
      <c r="BB75" s="16"/>
      <c r="BC75" s="16"/>
    </row>
    <row r="76" spans="1:3" ht="13.5">
      <c r="A76" t="s">
        <v>808</v>
      </c>
      <c r="B76" t="s">
        <v>809</v>
      </c>
      <c r="C76" t="s">
        <v>810</v>
      </c>
    </row>
    <row r="77" spans="1:11" ht="13.5">
      <c r="A77" t="s">
        <v>773</v>
      </c>
      <c r="B77" s="261">
        <v>64</v>
      </c>
      <c r="C77" s="261">
        <v>49</v>
      </c>
      <c r="K77" s="122"/>
    </row>
    <row r="78" spans="1:3" ht="13.5">
      <c r="A78" t="s">
        <v>811</v>
      </c>
      <c r="B78" s="261">
        <v>44</v>
      </c>
      <c r="C78" s="261">
        <v>35</v>
      </c>
    </row>
    <row r="79" spans="1:3" ht="13.5">
      <c r="A79" t="s">
        <v>802</v>
      </c>
      <c r="B79" s="261">
        <v>89</v>
      </c>
      <c r="C79" s="261">
        <v>72</v>
      </c>
    </row>
    <row r="80" spans="1:3" ht="13.5">
      <c r="A80" t="s">
        <v>805</v>
      </c>
      <c r="B80" s="261">
        <v>22</v>
      </c>
      <c r="C80" s="261">
        <v>40</v>
      </c>
    </row>
    <row r="81" spans="1:3" ht="13.5">
      <c r="A81" t="s">
        <v>812</v>
      </c>
      <c r="B81" s="261">
        <v>43</v>
      </c>
      <c r="C81" s="261">
        <v>43</v>
      </c>
    </row>
    <row r="82" spans="1:3" ht="13.5">
      <c r="A82" t="s">
        <v>807</v>
      </c>
      <c r="B82" s="261">
        <v>72</v>
      </c>
      <c r="C82" s="261">
        <v>60</v>
      </c>
    </row>
  </sheetData>
  <mergeCells count="4">
    <mergeCell ref="AB28:AC28"/>
    <mergeCell ref="AE28:AF28"/>
    <mergeCell ref="Y28:Z28"/>
    <mergeCell ref="W28:X29"/>
  </mergeCells>
  <printOptions/>
  <pageMargins left="0.3937007874015748" right="0.31496062992125984" top="0.5905511811023623" bottom="0.3937007874015748" header="0.35433070866141736" footer="0.196850393700787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N47"/>
  <sheetViews>
    <sheetView workbookViewId="0" topLeftCell="A1">
      <selection activeCell="G3" sqref="G3"/>
    </sheetView>
  </sheetViews>
  <sheetFormatPr defaultColWidth="9.00390625" defaultRowHeight="13.5"/>
  <cols>
    <col min="1" max="1" width="4.50390625" style="0" customWidth="1"/>
    <col min="2" max="2" width="4.625" style="0" customWidth="1"/>
    <col min="4" max="4" width="8.625" style="0" customWidth="1"/>
    <col min="5" max="5" width="6.00390625" style="0" customWidth="1"/>
    <col min="6" max="6" width="6.125" style="0" customWidth="1"/>
    <col min="7" max="7" width="8.875" style="0" customWidth="1"/>
    <col min="8" max="8" width="8.625" style="0" customWidth="1"/>
    <col min="9" max="9" width="6.75390625" style="0" customWidth="1"/>
    <col min="10" max="10" width="6.25390625" style="0" customWidth="1"/>
    <col min="11" max="12" width="8.875" style="0" customWidth="1"/>
    <col min="13" max="13" width="6.50390625" style="0" customWidth="1"/>
    <col min="14" max="14" width="6.875" style="0" customWidth="1"/>
  </cols>
  <sheetData>
    <row r="1" ht="19.5" customHeight="1"/>
    <row r="2" ht="19.5" customHeight="1">
      <c r="A2" s="1" t="s">
        <v>492</v>
      </c>
    </row>
    <row r="3" ht="19.5" customHeight="1"/>
    <row r="4" s="5" customFormat="1" ht="19.5" customHeight="1">
      <c r="A4" s="4" t="s">
        <v>493</v>
      </c>
    </row>
    <row r="5" s="5" customFormat="1" ht="19.5" customHeight="1">
      <c r="A5" s="4" t="s">
        <v>388</v>
      </c>
    </row>
    <row r="6" s="5" customFormat="1" ht="19.5" customHeight="1">
      <c r="A6" s="4" t="s">
        <v>389</v>
      </c>
    </row>
    <row r="7" s="5" customFormat="1" ht="19.5" customHeight="1">
      <c r="A7" s="4" t="s">
        <v>494</v>
      </c>
    </row>
    <row r="8" s="5" customFormat="1" ht="19.5" customHeight="1">
      <c r="A8" s="4" t="s">
        <v>390</v>
      </c>
    </row>
    <row r="9" s="5" customFormat="1" ht="19.5" customHeight="1">
      <c r="A9" s="4" t="s">
        <v>391</v>
      </c>
    </row>
    <row r="10" s="5" customFormat="1" ht="19.5" customHeight="1">
      <c r="A10" s="4" t="s">
        <v>495</v>
      </c>
    </row>
    <row r="11" s="5" customFormat="1" ht="19.5" customHeight="1">
      <c r="A11" s="4" t="s">
        <v>392</v>
      </c>
    </row>
    <row r="12" s="5" customFormat="1" ht="19.5" customHeight="1"/>
    <row r="13" s="11" customFormat="1" ht="19.5" customHeight="1" thickBot="1">
      <c r="A13" s="179" t="s">
        <v>496</v>
      </c>
    </row>
    <row r="14" spans="1:14" s="5" customFormat="1" ht="15" customHeight="1">
      <c r="A14" s="87"/>
      <c r="B14" s="555"/>
      <c r="C14" s="841" t="s">
        <v>593</v>
      </c>
      <c r="D14" s="842"/>
      <c r="E14" s="842"/>
      <c r="F14" s="843"/>
      <c r="G14" s="841" t="s">
        <v>594</v>
      </c>
      <c r="H14" s="842"/>
      <c r="I14" s="842"/>
      <c r="J14" s="843"/>
      <c r="K14" s="841" t="s">
        <v>595</v>
      </c>
      <c r="L14" s="842"/>
      <c r="M14" s="842"/>
      <c r="N14" s="843"/>
    </row>
    <row r="15" spans="1:14" s="5" customFormat="1" ht="15" customHeight="1">
      <c r="A15" s="832" t="s">
        <v>596</v>
      </c>
      <c r="B15" s="833"/>
      <c r="C15" s="844" t="s">
        <v>597</v>
      </c>
      <c r="D15" s="827"/>
      <c r="E15" s="826" t="s">
        <v>598</v>
      </c>
      <c r="F15" s="845"/>
      <c r="G15" s="844" t="s">
        <v>671</v>
      </c>
      <c r="H15" s="827"/>
      <c r="I15" s="826" t="s">
        <v>598</v>
      </c>
      <c r="J15" s="845"/>
      <c r="K15" s="844" t="s">
        <v>671</v>
      </c>
      <c r="L15" s="827"/>
      <c r="M15" s="826" t="s">
        <v>598</v>
      </c>
      <c r="N15" s="845"/>
    </row>
    <row r="16" spans="1:14" s="5" customFormat="1" ht="15" customHeight="1" thickBot="1">
      <c r="A16" s="23"/>
      <c r="B16" s="24"/>
      <c r="C16" s="85" t="s">
        <v>599</v>
      </c>
      <c r="D16" s="556" t="s">
        <v>600</v>
      </c>
      <c r="E16" s="557" t="s">
        <v>599</v>
      </c>
      <c r="F16" s="558" t="s">
        <v>600</v>
      </c>
      <c r="G16" s="85" t="s">
        <v>599</v>
      </c>
      <c r="H16" s="559" t="s">
        <v>600</v>
      </c>
      <c r="I16" s="270" t="s">
        <v>599</v>
      </c>
      <c r="J16" s="558" t="s">
        <v>600</v>
      </c>
      <c r="K16" s="27" t="s">
        <v>599</v>
      </c>
      <c r="L16" s="556" t="s">
        <v>600</v>
      </c>
      <c r="M16" s="557" t="s">
        <v>599</v>
      </c>
      <c r="N16" s="558" t="s">
        <v>600</v>
      </c>
    </row>
    <row r="17" spans="1:14" s="5" customFormat="1" ht="15" customHeight="1">
      <c r="A17" s="834" t="s">
        <v>220</v>
      </c>
      <c r="B17" s="560"/>
      <c r="C17" s="29" t="s">
        <v>601</v>
      </c>
      <c r="D17" s="30" t="s">
        <v>601</v>
      </c>
      <c r="E17" s="561" t="s">
        <v>602</v>
      </c>
      <c r="F17" s="31" t="s">
        <v>602</v>
      </c>
      <c r="G17" s="29" t="s">
        <v>601</v>
      </c>
      <c r="H17" s="376" t="s">
        <v>601</v>
      </c>
      <c r="I17" s="30" t="s">
        <v>602</v>
      </c>
      <c r="J17" s="31" t="s">
        <v>602</v>
      </c>
      <c r="K17" s="30" t="s">
        <v>601</v>
      </c>
      <c r="L17" s="30" t="s">
        <v>601</v>
      </c>
      <c r="M17" s="561" t="s">
        <v>602</v>
      </c>
      <c r="N17" s="31" t="s">
        <v>602</v>
      </c>
    </row>
    <row r="18" spans="1:14" s="5" customFormat="1" ht="15" customHeight="1">
      <c r="A18" s="835"/>
      <c r="B18" s="562" t="s">
        <v>996</v>
      </c>
      <c r="C18" s="44">
        <v>20346</v>
      </c>
      <c r="D18" s="38">
        <v>18047</v>
      </c>
      <c r="E18" s="341">
        <f>C18/$C$18*100</f>
        <v>100</v>
      </c>
      <c r="F18" s="51">
        <f>D18/$D$18*100</f>
        <v>100</v>
      </c>
      <c r="G18" s="44">
        <v>3346</v>
      </c>
      <c r="H18" s="337">
        <v>3052</v>
      </c>
      <c r="I18" s="52">
        <f>G18/$G$18*100</f>
        <v>100</v>
      </c>
      <c r="J18" s="51">
        <f>H18/$H$18*100</f>
        <v>100</v>
      </c>
      <c r="K18" s="45">
        <v>17000</v>
      </c>
      <c r="L18" s="38">
        <v>14995</v>
      </c>
      <c r="M18" s="341">
        <f>K18/$K$18*100</f>
        <v>100</v>
      </c>
      <c r="N18" s="51">
        <f>L18/$L$18*100</f>
        <v>100</v>
      </c>
    </row>
    <row r="19" spans="1:14" s="5" customFormat="1" ht="15" customHeight="1">
      <c r="A19" s="835"/>
      <c r="B19" s="562" t="s">
        <v>603</v>
      </c>
      <c r="C19" s="44">
        <v>8873</v>
      </c>
      <c r="D19" s="38">
        <v>8031</v>
      </c>
      <c r="E19" s="341">
        <f>C19/$C$18*100</f>
        <v>43.61053769782758</v>
      </c>
      <c r="F19" s="51">
        <f>D19/$D$18*100</f>
        <v>44.50047099240871</v>
      </c>
      <c r="G19" s="44">
        <v>2588</v>
      </c>
      <c r="H19" s="337">
        <v>2335</v>
      </c>
      <c r="I19" s="52">
        <f>G19/$G$18*100</f>
        <v>77.34608487746563</v>
      </c>
      <c r="J19" s="51">
        <f>H19/$H$18*100</f>
        <v>76.50720838794234</v>
      </c>
      <c r="K19" s="45">
        <v>6285</v>
      </c>
      <c r="L19" s="38">
        <v>5696</v>
      </c>
      <c r="M19" s="341">
        <f>K19/$K$18*100</f>
        <v>36.970588235294116</v>
      </c>
      <c r="N19" s="51">
        <f>L19/$L$18*100</f>
        <v>37.98599533177726</v>
      </c>
    </row>
    <row r="20" spans="1:14" s="5" customFormat="1" ht="15" customHeight="1" thickBot="1">
      <c r="A20" s="836"/>
      <c r="B20" s="563" t="s">
        <v>604</v>
      </c>
      <c r="C20" s="56">
        <v>11473</v>
      </c>
      <c r="D20" s="564">
        <v>10016</v>
      </c>
      <c r="E20" s="351">
        <f>C20/$C$18*100</f>
        <v>56.38946230217242</v>
      </c>
      <c r="F20" s="51">
        <f>D20/$D$18*100</f>
        <v>55.499529007591285</v>
      </c>
      <c r="G20" s="56">
        <v>758</v>
      </c>
      <c r="H20" s="565">
        <v>717</v>
      </c>
      <c r="I20" s="61">
        <f>G20/$G$18*100</f>
        <v>22.653915122534368</v>
      </c>
      <c r="J20" s="566">
        <f>H20/$H$18*100</f>
        <v>23.49279161205767</v>
      </c>
      <c r="K20" s="57">
        <v>10715</v>
      </c>
      <c r="L20" s="564">
        <v>9299</v>
      </c>
      <c r="M20" s="351">
        <f>K20/$K$18*100</f>
        <v>63.02941176470588</v>
      </c>
      <c r="N20" s="566">
        <f>L20/$L$18*100</f>
        <v>62.014004668222746</v>
      </c>
    </row>
    <row r="21" spans="1:14" s="5" customFormat="1" ht="15" customHeight="1">
      <c r="A21" s="834" t="s">
        <v>605</v>
      </c>
      <c r="B21" s="560"/>
      <c r="C21" s="567" t="s">
        <v>606</v>
      </c>
      <c r="D21" s="568" t="s">
        <v>606</v>
      </c>
      <c r="E21" s="561" t="s">
        <v>675</v>
      </c>
      <c r="F21" s="569" t="s">
        <v>675</v>
      </c>
      <c r="G21" s="567" t="s">
        <v>607</v>
      </c>
      <c r="H21" s="570" t="s">
        <v>607</v>
      </c>
      <c r="I21" s="30" t="s">
        <v>675</v>
      </c>
      <c r="J21" s="569" t="s">
        <v>675</v>
      </c>
      <c r="K21" s="571" t="s">
        <v>607</v>
      </c>
      <c r="L21" s="568" t="s">
        <v>607</v>
      </c>
      <c r="M21" s="561" t="s">
        <v>675</v>
      </c>
      <c r="N21" s="569" t="s">
        <v>675</v>
      </c>
    </row>
    <row r="22" spans="1:14" s="5" customFormat="1" ht="15" customHeight="1">
      <c r="A22" s="835"/>
      <c r="B22" s="562" t="s">
        <v>996</v>
      </c>
      <c r="C22" s="44">
        <v>108970</v>
      </c>
      <c r="D22" s="38">
        <v>100238</v>
      </c>
      <c r="E22" s="341">
        <f>C22/$C$22*100</f>
        <v>100</v>
      </c>
      <c r="F22" s="51">
        <f>D22/$D$22*100</f>
        <v>100</v>
      </c>
      <c r="G22" s="44">
        <v>29440</v>
      </c>
      <c r="H22" s="337">
        <v>25115</v>
      </c>
      <c r="I22" s="52">
        <f>G22/$G$22*100</f>
        <v>100</v>
      </c>
      <c r="J22" s="51">
        <f>H22/$H$22*100</f>
        <v>100</v>
      </c>
      <c r="K22" s="45">
        <v>79530</v>
      </c>
      <c r="L22" s="38">
        <v>75123</v>
      </c>
      <c r="M22" s="341">
        <f>K22/$K$22*100</f>
        <v>100</v>
      </c>
      <c r="N22" s="51">
        <f>L22/$L$22*100</f>
        <v>100</v>
      </c>
    </row>
    <row r="23" spans="1:14" s="5" customFormat="1" ht="15" customHeight="1">
      <c r="A23" s="835"/>
      <c r="B23" s="562" t="s">
        <v>603</v>
      </c>
      <c r="C23" s="44">
        <v>81040</v>
      </c>
      <c r="D23" s="38">
        <v>73802</v>
      </c>
      <c r="E23" s="341">
        <f>C23/$C$22*100</f>
        <v>74.36909241075526</v>
      </c>
      <c r="F23" s="51">
        <f>D23/$D$22*100</f>
        <v>73.6267682914663</v>
      </c>
      <c r="G23" s="44">
        <v>27303</v>
      </c>
      <c r="H23" s="337">
        <v>23167</v>
      </c>
      <c r="I23" s="52">
        <f>G23/$G$22*100</f>
        <v>92.74116847826087</v>
      </c>
      <c r="J23" s="51">
        <f>H23/$H$22*100</f>
        <v>92.24367907624925</v>
      </c>
      <c r="K23" s="45">
        <v>53737</v>
      </c>
      <c r="L23" s="38">
        <v>50635</v>
      </c>
      <c r="M23" s="341">
        <f>K23/$K$22*100</f>
        <v>67.56821325286056</v>
      </c>
      <c r="N23" s="51">
        <f>L23/$L$22*100</f>
        <v>67.40279275321805</v>
      </c>
    </row>
    <row r="24" spans="1:14" s="5" customFormat="1" ht="15" customHeight="1" thickBot="1">
      <c r="A24" s="836"/>
      <c r="B24" s="563" t="s">
        <v>604</v>
      </c>
      <c r="C24" s="56">
        <v>27930</v>
      </c>
      <c r="D24" s="564">
        <v>26436</v>
      </c>
      <c r="E24" s="351">
        <f>C24/$C$22*100</f>
        <v>25.630907589244746</v>
      </c>
      <c r="F24" s="566">
        <f>D24/$D$22*100</f>
        <v>26.37323170853369</v>
      </c>
      <c r="G24" s="56">
        <v>2137</v>
      </c>
      <c r="H24" s="565">
        <v>1948</v>
      </c>
      <c r="I24" s="61">
        <f>G24/$G$22*100</f>
        <v>7.25883152173913</v>
      </c>
      <c r="J24" s="566">
        <f>H24/$H$22*100</f>
        <v>7.756320923750747</v>
      </c>
      <c r="K24" s="57">
        <v>25793</v>
      </c>
      <c r="L24" s="564">
        <v>24488</v>
      </c>
      <c r="M24" s="351">
        <f>K24/$K$22*100</f>
        <v>32.43178674713945</v>
      </c>
      <c r="N24" s="566">
        <f>L24/$L$22*100</f>
        <v>32.59720724678195</v>
      </c>
    </row>
    <row r="25" spans="1:14" s="5" customFormat="1" ht="15" customHeight="1">
      <c r="A25" s="835" t="s">
        <v>608</v>
      </c>
      <c r="B25" s="562"/>
      <c r="C25" s="572" t="s">
        <v>609</v>
      </c>
      <c r="D25" s="573" t="s">
        <v>609</v>
      </c>
      <c r="E25" s="357" t="s">
        <v>994</v>
      </c>
      <c r="F25" s="574" t="s">
        <v>994</v>
      </c>
      <c r="G25" s="572" t="s">
        <v>609</v>
      </c>
      <c r="H25" s="575" t="s">
        <v>609</v>
      </c>
      <c r="I25" s="32" t="s">
        <v>994</v>
      </c>
      <c r="J25" s="574" t="s">
        <v>994</v>
      </c>
      <c r="K25" s="576" t="s">
        <v>609</v>
      </c>
      <c r="L25" s="573" t="s">
        <v>609</v>
      </c>
      <c r="M25" s="357" t="s">
        <v>994</v>
      </c>
      <c r="N25" s="574" t="s">
        <v>994</v>
      </c>
    </row>
    <row r="26" spans="1:14" s="5" customFormat="1" ht="15" customHeight="1">
      <c r="A26" s="837"/>
      <c r="B26" s="562" t="s">
        <v>996</v>
      </c>
      <c r="C26" s="44">
        <v>3528798</v>
      </c>
      <c r="D26" s="38">
        <v>2714120</v>
      </c>
      <c r="E26" s="341">
        <f>C26/$C$26*100</f>
        <v>100</v>
      </c>
      <c r="F26" s="51">
        <f>D26/$D$26*100</f>
        <v>100</v>
      </c>
      <c r="G26" s="44">
        <v>2194140</v>
      </c>
      <c r="H26" s="337">
        <v>1531063</v>
      </c>
      <c r="I26" s="52">
        <f>G26/$G$26*100</f>
        <v>100</v>
      </c>
      <c r="J26" s="51">
        <f>H26/$H$26*100</f>
        <v>100</v>
      </c>
      <c r="K26" s="45">
        <v>1334657</v>
      </c>
      <c r="L26" s="38">
        <v>1181779</v>
      </c>
      <c r="M26" s="341">
        <f>K26/$K$26*100</f>
        <v>100</v>
      </c>
      <c r="N26" s="51">
        <f>L26/$L$26*100</f>
        <v>100</v>
      </c>
    </row>
    <row r="27" spans="1:14" s="5" customFormat="1" ht="14.25" customHeight="1">
      <c r="A27" s="837"/>
      <c r="B27" s="562" t="s">
        <v>603</v>
      </c>
      <c r="C27" s="44">
        <v>3290548</v>
      </c>
      <c r="D27" s="38">
        <v>2515039</v>
      </c>
      <c r="E27" s="341">
        <f>C27/$C$26*100</f>
        <v>93.24840923169873</v>
      </c>
      <c r="F27" s="51">
        <f>D27/$D$26*100</f>
        <v>92.6649890203823</v>
      </c>
      <c r="G27" s="44">
        <v>2160949</v>
      </c>
      <c r="H27" s="337">
        <v>1506587</v>
      </c>
      <c r="I27" s="52">
        <f>G27/$G$26*100</f>
        <v>98.48728886944316</v>
      </c>
      <c r="J27" s="51">
        <f>H27/$H$26*100</f>
        <v>98.40137211858689</v>
      </c>
      <c r="K27" s="45">
        <v>1129598</v>
      </c>
      <c r="L27" s="38">
        <v>1008452</v>
      </c>
      <c r="M27" s="341">
        <f>K27/$K$26*100</f>
        <v>84.63582778196945</v>
      </c>
      <c r="N27" s="51">
        <f>L27/$L$26*100</f>
        <v>85.33338297600483</v>
      </c>
    </row>
    <row r="28" spans="1:14" s="5" customFormat="1" ht="15" customHeight="1" thickBot="1">
      <c r="A28" s="838"/>
      <c r="B28" s="563" t="s">
        <v>604</v>
      </c>
      <c r="C28" s="56">
        <v>238249</v>
      </c>
      <c r="D28" s="564">
        <v>199081</v>
      </c>
      <c r="E28" s="351">
        <f>C28/$C$26*100</f>
        <v>6.751562430039917</v>
      </c>
      <c r="F28" s="566">
        <f>D28/$D$26*100</f>
        <v>7.335010979617702</v>
      </c>
      <c r="G28" s="56">
        <v>33190</v>
      </c>
      <c r="H28" s="565">
        <v>25754</v>
      </c>
      <c r="I28" s="61">
        <f>G28/$G$26*100</f>
        <v>1.5126655546136527</v>
      </c>
      <c r="J28" s="566">
        <f>H28/$H$26*100</f>
        <v>1.6820992996369188</v>
      </c>
      <c r="K28" s="57">
        <v>205059</v>
      </c>
      <c r="L28" s="564">
        <v>173327</v>
      </c>
      <c r="M28" s="351">
        <f>K28/$K$26*100</f>
        <v>15.36417221803055</v>
      </c>
      <c r="N28" s="566">
        <f>L28/$L$26*100</f>
        <v>14.66661702399518</v>
      </c>
    </row>
    <row r="29" s="11" customFormat="1" ht="13.5"/>
    <row r="30" s="11" customFormat="1" ht="13.5"/>
    <row r="31" s="11" customFormat="1" ht="14.25" thickBot="1">
      <c r="A31" s="179" t="s">
        <v>610</v>
      </c>
    </row>
    <row r="32" spans="1:14" s="11" customFormat="1" ht="13.5">
      <c r="A32" s="839"/>
      <c r="B32" s="840"/>
      <c r="C32" s="841" t="s">
        <v>593</v>
      </c>
      <c r="D32" s="842"/>
      <c r="E32" s="842"/>
      <c r="F32" s="843"/>
      <c r="G32" s="841" t="s">
        <v>611</v>
      </c>
      <c r="H32" s="842"/>
      <c r="I32" s="842"/>
      <c r="J32" s="843"/>
      <c r="K32" s="841" t="s">
        <v>595</v>
      </c>
      <c r="L32" s="842"/>
      <c r="M32" s="842"/>
      <c r="N32" s="843"/>
    </row>
    <row r="33" spans="1:14" s="11" customFormat="1" ht="13.5">
      <c r="A33" s="832" t="s">
        <v>596</v>
      </c>
      <c r="B33" s="833"/>
      <c r="C33" s="846" t="s">
        <v>597</v>
      </c>
      <c r="D33" s="847"/>
      <c r="E33" s="848" t="s">
        <v>598</v>
      </c>
      <c r="F33" s="849"/>
      <c r="G33" s="846" t="s">
        <v>671</v>
      </c>
      <c r="H33" s="847"/>
      <c r="I33" s="848" t="s">
        <v>598</v>
      </c>
      <c r="J33" s="849"/>
      <c r="K33" s="846" t="s">
        <v>671</v>
      </c>
      <c r="L33" s="847"/>
      <c r="M33" s="848" t="s">
        <v>598</v>
      </c>
      <c r="N33" s="849"/>
    </row>
    <row r="34" spans="1:14" s="11" customFormat="1" ht="14.25" thickBot="1">
      <c r="A34" s="23"/>
      <c r="B34" s="24"/>
      <c r="C34" s="85" t="s">
        <v>599</v>
      </c>
      <c r="D34" s="556" t="s">
        <v>600</v>
      </c>
      <c r="E34" s="557" t="s">
        <v>599</v>
      </c>
      <c r="F34" s="28" t="s">
        <v>600</v>
      </c>
      <c r="G34" s="85" t="s">
        <v>599</v>
      </c>
      <c r="H34" s="559" t="s">
        <v>600</v>
      </c>
      <c r="I34" s="270" t="s">
        <v>599</v>
      </c>
      <c r="J34" s="28" t="s">
        <v>600</v>
      </c>
      <c r="K34" s="27" t="s">
        <v>599</v>
      </c>
      <c r="L34" s="556" t="s">
        <v>600</v>
      </c>
      <c r="M34" s="557" t="s">
        <v>599</v>
      </c>
      <c r="N34" s="558" t="s">
        <v>600</v>
      </c>
    </row>
    <row r="35" spans="1:14" s="11" customFormat="1" ht="13.5">
      <c r="A35" s="834" t="s">
        <v>612</v>
      </c>
      <c r="B35" s="560"/>
      <c r="C35" s="29" t="s">
        <v>613</v>
      </c>
      <c r="D35" s="30" t="s">
        <v>613</v>
      </c>
      <c r="E35" s="561" t="s">
        <v>614</v>
      </c>
      <c r="F35" s="31" t="s">
        <v>614</v>
      </c>
      <c r="G35" s="29" t="s">
        <v>613</v>
      </c>
      <c r="H35" s="376" t="s">
        <v>613</v>
      </c>
      <c r="I35" s="30" t="s">
        <v>614</v>
      </c>
      <c r="J35" s="31" t="s">
        <v>614</v>
      </c>
      <c r="K35" s="30" t="s">
        <v>613</v>
      </c>
      <c r="L35" s="30" t="s">
        <v>613</v>
      </c>
      <c r="M35" s="561" t="s">
        <v>614</v>
      </c>
      <c r="N35" s="31" t="s">
        <v>614</v>
      </c>
    </row>
    <row r="36" spans="1:14" s="11" customFormat="1" ht="13.5">
      <c r="A36" s="835"/>
      <c r="B36" s="562" t="s">
        <v>996</v>
      </c>
      <c r="C36" s="44">
        <v>20346</v>
      </c>
      <c r="D36" s="38">
        <v>18047</v>
      </c>
      <c r="E36" s="341">
        <f>SUM(E37:E38)</f>
        <v>100</v>
      </c>
      <c r="F36" s="51">
        <f>SUM(F37:F38)</f>
        <v>100</v>
      </c>
      <c r="G36" s="44">
        <v>3346</v>
      </c>
      <c r="H36" s="337">
        <v>3052</v>
      </c>
      <c r="I36" s="52">
        <f>SUM(I37:I38)</f>
        <v>100</v>
      </c>
      <c r="J36" s="53">
        <f>SUM(J37:J38)</f>
        <v>100.00000000000001</v>
      </c>
      <c r="K36" s="45">
        <v>17000</v>
      </c>
      <c r="L36" s="38">
        <v>14995</v>
      </c>
      <c r="M36" s="341">
        <f>SUM(M37:M38)</f>
        <v>100</v>
      </c>
      <c r="N36" s="51">
        <f>SUM(N37:N38)</f>
        <v>100</v>
      </c>
    </row>
    <row r="37" spans="1:14" s="11" customFormat="1" ht="13.5">
      <c r="A37" s="835"/>
      <c r="B37" s="562" t="s">
        <v>603</v>
      </c>
      <c r="C37" s="44">
        <v>8873</v>
      </c>
      <c r="D37" s="38">
        <v>8031</v>
      </c>
      <c r="E37" s="341">
        <f>C37/C36*100</f>
        <v>43.61053769782758</v>
      </c>
      <c r="F37" s="51">
        <f>D37/D36*100</f>
        <v>44.50047099240871</v>
      </c>
      <c r="G37" s="44">
        <v>2588</v>
      </c>
      <c r="H37" s="337">
        <v>2335</v>
      </c>
      <c r="I37" s="52">
        <f>G37/G36*100</f>
        <v>77.34608487746563</v>
      </c>
      <c r="J37" s="53">
        <f>H37/H36*100</f>
        <v>76.50720838794234</v>
      </c>
      <c r="K37" s="45">
        <v>6285</v>
      </c>
      <c r="L37" s="38">
        <v>5696</v>
      </c>
      <c r="M37" s="341">
        <f>K37/K36*100</f>
        <v>36.970588235294116</v>
      </c>
      <c r="N37" s="51">
        <f>L37/L36*100</f>
        <v>37.98599533177726</v>
      </c>
    </row>
    <row r="38" spans="1:14" s="11" customFormat="1" ht="14.25" thickBot="1">
      <c r="A38" s="836"/>
      <c r="B38" s="563" t="s">
        <v>604</v>
      </c>
      <c r="C38" s="56">
        <v>11473</v>
      </c>
      <c r="D38" s="564">
        <v>10016</v>
      </c>
      <c r="E38" s="351">
        <f>C38/C36*100</f>
        <v>56.38946230217242</v>
      </c>
      <c r="F38" s="566">
        <f>D38/D36*100</f>
        <v>55.499529007591285</v>
      </c>
      <c r="G38" s="56">
        <v>758</v>
      </c>
      <c r="H38" s="565">
        <v>717</v>
      </c>
      <c r="I38" s="61">
        <f>G38/G36*100</f>
        <v>22.653915122534368</v>
      </c>
      <c r="J38" s="62">
        <f>H38/H36*100</f>
        <v>23.49279161205767</v>
      </c>
      <c r="K38" s="57">
        <v>10715</v>
      </c>
      <c r="L38" s="564">
        <v>9299</v>
      </c>
      <c r="M38" s="351">
        <f>K38/K36*100</f>
        <v>63.02941176470588</v>
      </c>
      <c r="N38" s="566">
        <f>L38/L36*100</f>
        <v>62.014004668222746</v>
      </c>
    </row>
    <row r="39" spans="1:14" s="11" customFormat="1" ht="13.5">
      <c r="A39" s="850" t="s">
        <v>615</v>
      </c>
      <c r="B39" s="562" t="s">
        <v>996</v>
      </c>
      <c r="C39" s="44">
        <v>14557</v>
      </c>
      <c r="D39" s="38">
        <v>12983</v>
      </c>
      <c r="E39" s="341">
        <f>SUM(E40:E41)</f>
        <v>100</v>
      </c>
      <c r="F39" s="577">
        <f>SUM(F40:F41)</f>
        <v>100</v>
      </c>
      <c r="G39" s="44">
        <v>1754</v>
      </c>
      <c r="H39" s="337">
        <v>1697</v>
      </c>
      <c r="I39" s="52">
        <f>SUM(I40:I41)</f>
        <v>100</v>
      </c>
      <c r="J39" s="53">
        <f>SUM(J40:J41)</f>
        <v>100</v>
      </c>
      <c r="K39" s="45">
        <v>12803</v>
      </c>
      <c r="L39" s="38">
        <v>11286</v>
      </c>
      <c r="M39" s="341">
        <f>SUM(M40:M41)</f>
        <v>100</v>
      </c>
      <c r="N39" s="51">
        <f>SUM(N40:N41)</f>
        <v>100</v>
      </c>
    </row>
    <row r="40" spans="1:14" s="11" customFormat="1" ht="13.5">
      <c r="A40" s="851"/>
      <c r="B40" s="562" t="s">
        <v>603</v>
      </c>
      <c r="C40" s="44">
        <v>3407</v>
      </c>
      <c r="D40" s="38">
        <v>3291</v>
      </c>
      <c r="E40" s="341">
        <f>C40/C39*100</f>
        <v>23.404547640310504</v>
      </c>
      <c r="F40" s="51">
        <f>D40/D39*100</f>
        <v>25.34853269660325</v>
      </c>
      <c r="G40" s="44">
        <v>1024</v>
      </c>
      <c r="H40" s="337">
        <v>1001</v>
      </c>
      <c r="I40" s="52">
        <f>G40/G39*100</f>
        <v>58.38084378563284</v>
      </c>
      <c r="J40" s="53">
        <f>H40/H39*100</f>
        <v>58.98644667059517</v>
      </c>
      <c r="K40" s="45">
        <v>2383</v>
      </c>
      <c r="L40" s="38">
        <v>2290</v>
      </c>
      <c r="M40" s="341">
        <f>K40/K39*100</f>
        <v>18.612825119112706</v>
      </c>
      <c r="N40" s="51">
        <f>L40/L39*100</f>
        <v>20.29062555378345</v>
      </c>
    </row>
    <row r="41" spans="1:14" s="11" customFormat="1" ht="14.25" thickBot="1">
      <c r="A41" s="852"/>
      <c r="B41" s="563" t="s">
        <v>604</v>
      </c>
      <c r="C41" s="56">
        <v>11150</v>
      </c>
      <c r="D41" s="564">
        <v>9692</v>
      </c>
      <c r="E41" s="351">
        <f>C41/C39*100</f>
        <v>76.5954523596895</v>
      </c>
      <c r="F41" s="566">
        <f>D41/D39*100</f>
        <v>74.65146730339674</v>
      </c>
      <c r="G41" s="56">
        <v>730</v>
      </c>
      <c r="H41" s="565">
        <v>696</v>
      </c>
      <c r="I41" s="61">
        <f>G41/G39*100</f>
        <v>41.61915621436716</v>
      </c>
      <c r="J41" s="62">
        <f>H41/H39*100</f>
        <v>41.013553329404836</v>
      </c>
      <c r="K41" s="57">
        <v>10420</v>
      </c>
      <c r="L41" s="564">
        <v>8996</v>
      </c>
      <c r="M41" s="351">
        <f>K41/K39*100</f>
        <v>81.38717488088729</v>
      </c>
      <c r="N41" s="566">
        <f>L41/L39*100</f>
        <v>79.70937444621656</v>
      </c>
    </row>
    <row r="42" spans="1:14" s="11" customFormat="1" ht="13.5">
      <c r="A42" s="850" t="s">
        <v>616</v>
      </c>
      <c r="B42" s="562" t="s">
        <v>996</v>
      </c>
      <c r="C42" s="44">
        <v>956</v>
      </c>
      <c r="D42" s="38">
        <v>832</v>
      </c>
      <c r="E42" s="341">
        <f>SUM(E43:E44)</f>
        <v>100</v>
      </c>
      <c r="F42" s="51">
        <f>SUM(F43:F44)</f>
        <v>100</v>
      </c>
      <c r="G42" s="44">
        <v>315</v>
      </c>
      <c r="H42" s="337">
        <v>252</v>
      </c>
      <c r="I42" s="52">
        <f>SUM(I43:I44)</f>
        <v>99.99999999999999</v>
      </c>
      <c r="J42" s="53">
        <f>SUM(J43:J44)</f>
        <v>100</v>
      </c>
      <c r="K42" s="45">
        <v>641</v>
      </c>
      <c r="L42" s="38">
        <v>580</v>
      </c>
      <c r="M42" s="341">
        <f>SUM(M43:M44)</f>
        <v>100</v>
      </c>
      <c r="N42" s="51">
        <f>SUM(N43:N44)</f>
        <v>100</v>
      </c>
    </row>
    <row r="43" spans="1:14" s="11" customFormat="1" ht="13.5">
      <c r="A43" s="853"/>
      <c r="B43" s="562" t="s">
        <v>603</v>
      </c>
      <c r="C43" s="44">
        <v>887</v>
      </c>
      <c r="D43" s="38">
        <v>729</v>
      </c>
      <c r="E43" s="341">
        <f>C43/C42*100</f>
        <v>92.78242677824268</v>
      </c>
      <c r="F43" s="51">
        <f>D43/D42*100</f>
        <v>87.6201923076923</v>
      </c>
      <c r="G43" s="44">
        <v>309</v>
      </c>
      <c r="H43" s="337">
        <v>247</v>
      </c>
      <c r="I43" s="52">
        <f>G43/G42*100</f>
        <v>98.09523809523809</v>
      </c>
      <c r="J43" s="53">
        <f>H43/H42*100</f>
        <v>98.01587301587301</v>
      </c>
      <c r="K43" s="45">
        <v>578</v>
      </c>
      <c r="L43" s="38">
        <v>482</v>
      </c>
      <c r="M43" s="341">
        <f>K43/K42*100</f>
        <v>90.17160686427457</v>
      </c>
      <c r="N43" s="51">
        <f>L43/L42*100</f>
        <v>83.10344827586206</v>
      </c>
    </row>
    <row r="44" spans="1:14" s="11" customFormat="1" ht="14.25" thickBot="1">
      <c r="A44" s="854"/>
      <c r="B44" s="563" t="s">
        <v>604</v>
      </c>
      <c r="C44" s="56">
        <v>69</v>
      </c>
      <c r="D44" s="564">
        <v>103</v>
      </c>
      <c r="E44" s="351">
        <f>C44/C42*100</f>
        <v>7.217573221757322</v>
      </c>
      <c r="F44" s="566">
        <f>D44/D42*100</f>
        <v>12.379807692307693</v>
      </c>
      <c r="G44" s="56">
        <v>6</v>
      </c>
      <c r="H44" s="565">
        <v>5</v>
      </c>
      <c r="I44" s="61">
        <f>G44/G42*100</f>
        <v>1.9047619047619049</v>
      </c>
      <c r="J44" s="62">
        <f>H44/H42*100</f>
        <v>1.984126984126984</v>
      </c>
      <c r="K44" s="57">
        <v>63</v>
      </c>
      <c r="L44" s="564">
        <v>98</v>
      </c>
      <c r="M44" s="351">
        <f>K44/K42*100</f>
        <v>9.82839313572543</v>
      </c>
      <c r="N44" s="566">
        <f>L44/L42*100</f>
        <v>16.896551724137932</v>
      </c>
    </row>
    <row r="45" spans="1:14" s="11" customFormat="1" ht="13.5">
      <c r="A45" s="850" t="s">
        <v>617</v>
      </c>
      <c r="B45" s="562" t="s">
        <v>996</v>
      </c>
      <c r="C45" s="44">
        <v>4833</v>
      </c>
      <c r="D45" s="38">
        <v>4232</v>
      </c>
      <c r="E45" s="341">
        <f>SUM(E46:E47)</f>
        <v>100.00000000000001</v>
      </c>
      <c r="F45" s="51">
        <f>SUM(F46:F47)</f>
        <v>100.00000000000001</v>
      </c>
      <c r="G45" s="44">
        <v>1277</v>
      </c>
      <c r="H45" s="337">
        <v>1103</v>
      </c>
      <c r="I45" s="52">
        <f>SUM(I46:I47)</f>
        <v>100</v>
      </c>
      <c r="J45" s="53">
        <f>SUM(J46:J47)</f>
        <v>100</v>
      </c>
      <c r="K45" s="45">
        <v>3556</v>
      </c>
      <c r="L45" s="38">
        <v>3129</v>
      </c>
      <c r="M45" s="341">
        <f>SUM(M46:M47)</f>
        <v>99.99999999999999</v>
      </c>
      <c r="N45" s="51">
        <f>SUM(N46:N47)</f>
        <v>100</v>
      </c>
    </row>
    <row r="46" spans="1:14" s="11" customFormat="1" ht="13.5">
      <c r="A46" s="853"/>
      <c r="B46" s="562" t="s">
        <v>603</v>
      </c>
      <c r="C46" s="44">
        <v>4579</v>
      </c>
      <c r="D46" s="38">
        <v>4011</v>
      </c>
      <c r="E46" s="341">
        <f>C46/C45*100</f>
        <v>94.7444651355266</v>
      </c>
      <c r="F46" s="51">
        <f>D46/D45*100</f>
        <v>94.77788279773158</v>
      </c>
      <c r="G46" s="44">
        <v>1255</v>
      </c>
      <c r="H46" s="337">
        <v>1087</v>
      </c>
      <c r="I46" s="52">
        <f>G46/G45*100</f>
        <v>98.27721221613156</v>
      </c>
      <c r="J46" s="53">
        <f>H46/H45*100</f>
        <v>98.5494106980961</v>
      </c>
      <c r="K46" s="45">
        <v>3324</v>
      </c>
      <c r="L46" s="38">
        <v>2924</v>
      </c>
      <c r="M46" s="341">
        <f>K46/K45*100</f>
        <v>93.47581552305961</v>
      </c>
      <c r="N46" s="51">
        <f>L46/L45*100</f>
        <v>93.44838606583573</v>
      </c>
    </row>
    <row r="47" spans="1:14" s="11" customFormat="1" ht="14.25" thickBot="1">
      <c r="A47" s="854"/>
      <c r="B47" s="563" t="s">
        <v>604</v>
      </c>
      <c r="C47" s="56">
        <v>254</v>
      </c>
      <c r="D47" s="564">
        <v>221</v>
      </c>
      <c r="E47" s="351">
        <f>C47/C45*100</f>
        <v>5.255534864473412</v>
      </c>
      <c r="F47" s="566">
        <f>D47/D45*100</f>
        <v>5.222117202268431</v>
      </c>
      <c r="G47" s="56">
        <v>22</v>
      </c>
      <c r="H47" s="565">
        <v>16</v>
      </c>
      <c r="I47" s="61">
        <f>G47/G45*100</f>
        <v>1.7227877838684416</v>
      </c>
      <c r="J47" s="62">
        <f>H47/H45*100</f>
        <v>1.4505893019038985</v>
      </c>
      <c r="K47" s="57">
        <v>232</v>
      </c>
      <c r="L47" s="564">
        <v>205</v>
      </c>
      <c r="M47" s="351">
        <f>K47/K45*100</f>
        <v>6.524184476940382</v>
      </c>
      <c r="N47" s="566">
        <f>L47/L45*100</f>
        <v>6.55161393416427</v>
      </c>
    </row>
  </sheetData>
  <mergeCells count="28">
    <mergeCell ref="A39:A41"/>
    <mergeCell ref="A42:A44"/>
    <mergeCell ref="A45:A47"/>
    <mergeCell ref="A35:A38"/>
    <mergeCell ref="G32:J32"/>
    <mergeCell ref="K32:N32"/>
    <mergeCell ref="C33:D33"/>
    <mergeCell ref="E33:F33"/>
    <mergeCell ref="G33:H33"/>
    <mergeCell ref="I33:J33"/>
    <mergeCell ref="K33:L33"/>
    <mergeCell ref="M33:N33"/>
    <mergeCell ref="C32:F32"/>
    <mergeCell ref="C14:F14"/>
    <mergeCell ref="G14:J14"/>
    <mergeCell ref="K14:N14"/>
    <mergeCell ref="C15:D15"/>
    <mergeCell ref="E15:F15"/>
    <mergeCell ref="G15:H15"/>
    <mergeCell ref="I15:J15"/>
    <mergeCell ref="K15:L15"/>
    <mergeCell ref="M15:N15"/>
    <mergeCell ref="A15:B15"/>
    <mergeCell ref="A33:B33"/>
    <mergeCell ref="A17:A20"/>
    <mergeCell ref="A21:A24"/>
    <mergeCell ref="A25:A28"/>
    <mergeCell ref="A32:B32"/>
  </mergeCells>
  <printOptions/>
  <pageMargins left="0.2362204724409449" right="0.2755905511811024" top="0.5905511811023623"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秋田県庁</cp:lastModifiedBy>
  <cp:lastPrinted>2004-03-22T08:21:23Z</cp:lastPrinted>
  <dcterms:created xsi:type="dcterms:W3CDTF">2003-09-08T23:47:12Z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